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archivisrv\archivi\aeg\DELIBERE\delibere approvate\ANNO 2020\SETTEMBRE\FARMACIA\Farmaci ed Emoderivati- Ad SRC - Det.1199 -DB\"/>
    </mc:Choice>
  </mc:AlternateContent>
  <bookViews>
    <workbookView xWindow="0" yWindow="0" windowWidth="28800" windowHeight="12330"/>
  </bookViews>
  <sheets>
    <sheet name="Foglio1" sheetId="1" r:id="rId1"/>
  </sheets>
  <definedNames>
    <definedName name="_xlnm._FilterDatabase" localSheetId="0" hidden="1">Foglio1!$A$1:$S$29</definedName>
    <definedName name="_xlnm.Print_Area" localSheetId="0">Foglio1!$A$1:$S$32</definedName>
    <definedName name="_xlnm.Print_Titles" localSheetId="0">Foglio1!$1:$1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R32" i="1" l="1"/>
  <c r="AKR30" i="1"/>
  <c r="AKR27" i="1"/>
  <c r="AKR23" i="1"/>
  <c r="AKR19" i="1"/>
  <c r="AKR16" i="1"/>
  <c r="AKR14" i="1"/>
  <c r="AKR12" i="1"/>
  <c r="AKR10" i="1"/>
  <c r="AKR3" i="1"/>
  <c r="R13" i="1" l="1"/>
  <c r="S13" i="1" s="1"/>
  <c r="S14" i="1" s="1"/>
  <c r="R4" i="1" l="1"/>
  <c r="S4" i="1" s="1"/>
  <c r="R5" i="1"/>
  <c r="S5" i="1" s="1"/>
  <c r="R6" i="1"/>
  <c r="S6" i="1" s="1"/>
  <c r="R7" i="1"/>
  <c r="S7" i="1" s="1"/>
  <c r="R8" i="1"/>
  <c r="S8" i="1" s="1"/>
  <c r="R9" i="1"/>
  <c r="S9" i="1" s="1"/>
  <c r="R15" i="1"/>
  <c r="S15" i="1" s="1"/>
  <c r="S16" i="1" s="1"/>
  <c r="R17" i="1"/>
  <c r="S17" i="1" s="1"/>
  <c r="S19" i="1" s="1"/>
  <c r="R18" i="1"/>
  <c r="S18" i="1" s="1"/>
  <c r="R24" i="1"/>
  <c r="S24" i="1" s="1"/>
  <c r="R25" i="1"/>
  <c r="S25" i="1" s="1"/>
  <c r="R26" i="1"/>
  <c r="S26" i="1" s="1"/>
  <c r="R28" i="1"/>
  <c r="S28" i="1" s="1"/>
  <c r="R29" i="1"/>
  <c r="S29" i="1" s="1"/>
  <c r="R31" i="1"/>
  <c r="S31" i="1" s="1"/>
  <c r="S32" i="1" s="1"/>
  <c r="R2" i="1"/>
  <c r="S2" i="1" s="1"/>
  <c r="S3" i="1" l="1"/>
  <c r="S27" i="1"/>
  <c r="S30" i="1"/>
  <c r="S10" i="1"/>
  <c r="Q11" i="1"/>
  <c r="R11" i="1" s="1"/>
  <c r="S11" i="1" s="1"/>
  <c r="S12" i="1" s="1"/>
  <c r="Q21" i="1"/>
  <c r="R21" i="1" s="1"/>
  <c r="S21" i="1" s="1"/>
  <c r="Q20" i="1"/>
  <c r="R20" i="1" s="1"/>
  <c r="S20" i="1" s="1"/>
  <c r="Q22" i="1"/>
  <c r="R22" i="1" s="1"/>
  <c r="S22" i="1" s="1"/>
  <c r="S23" i="1" l="1"/>
</calcChain>
</file>

<file path=xl/sharedStrings.xml><?xml version="1.0" encoding="utf-8"?>
<sst xmlns="http://schemas.openxmlformats.org/spreadsheetml/2006/main" count="273" uniqueCount="152">
  <si>
    <t>N. gara</t>
  </si>
  <si>
    <t>FORNITORE</t>
  </si>
  <si>
    <t>Lotto</t>
  </si>
  <si>
    <t>ATC</t>
  </si>
  <si>
    <t>Descrizione lotto</t>
  </si>
  <si>
    <t>Forma farmaceutica</t>
  </si>
  <si>
    <t>Dosaggio</t>
  </si>
  <si>
    <t>Data attivazione convenzione</t>
  </si>
  <si>
    <t>Durata</t>
  </si>
  <si>
    <t>CIG</t>
  </si>
  <si>
    <t>Unità misura per la formulazione del prezzo</t>
  </si>
  <si>
    <t>AIC</t>
  </si>
  <si>
    <t>Prezzo offerto</t>
  </si>
  <si>
    <t>Nome commerciale comprensivo di forma e dosaggio</t>
  </si>
  <si>
    <t>Decorrenza a partire dal</t>
  </si>
  <si>
    <t xml:space="preserve">fino al </t>
  </si>
  <si>
    <t>UP</t>
  </si>
  <si>
    <t>SOLUZIONE INIETTABILE</t>
  </si>
  <si>
    <t>55-2020</t>
  </si>
  <si>
    <t>Alexion Pharma Italy Srl</t>
  </si>
  <si>
    <t>L04AA25</t>
  </si>
  <si>
    <t>ECULIZUMAB</t>
  </si>
  <si>
    <t>CONCENTRATO PER SOLUZIONE PER INFUSIONE</t>
  </si>
  <si>
    <t>300 mg</t>
  </si>
  <si>
    <t>31.03.2022</t>
  </si>
  <si>
    <t>8311244F81</t>
  </si>
  <si>
    <t xml:space="preserve">038083010 </t>
  </si>
  <si>
    <t xml:space="preserve">SOLIRIS® - 300 mg concentrato per soluzione per infusione. </t>
  </si>
  <si>
    <t>COMPRESSA/CAPSULA/CONFETTO/COMPRESSA MOLLE/PASTIGLIA</t>
  </si>
  <si>
    <t>500 mg</t>
  </si>
  <si>
    <t>57-2020</t>
  </si>
  <si>
    <t>Astellas Pharma S.p.A.</t>
  </si>
  <si>
    <t>L04AD02</t>
  </si>
  <si>
    <t>TACROLIMUS</t>
  </si>
  <si>
    <t>CAPSULA RILASCIO MODIFICATO</t>
  </si>
  <si>
    <t>0,5 mg rilascio prolungato</t>
  </si>
  <si>
    <t>831163522F</t>
  </si>
  <si>
    <t>038218018</t>
  </si>
  <si>
    <t xml:space="preserve">ADVAGRAF 0,5 mg capsule rigide a rilascio prolungato </t>
  </si>
  <si>
    <t>1 mg rilascio prolungato</t>
  </si>
  <si>
    <t>831164064E</t>
  </si>
  <si>
    <t>038218057</t>
  </si>
  <si>
    <t xml:space="preserve">ADVAGRAF 1 mg capsule rigide a rilascio prolungato </t>
  </si>
  <si>
    <t>5 mg rilascio prolungato</t>
  </si>
  <si>
    <t>83116438C7</t>
  </si>
  <si>
    <t>038218071</t>
  </si>
  <si>
    <t>ADVAGRAF 5mg capsule rigide a rilascio prolungato</t>
  </si>
  <si>
    <t>0,5 mg</t>
  </si>
  <si>
    <t>8311649DB9</t>
  </si>
  <si>
    <t>029485099</t>
  </si>
  <si>
    <t>PROGRAF 0,5 mg capsule rigide</t>
  </si>
  <si>
    <t>1 mg</t>
  </si>
  <si>
    <t>029485075</t>
  </si>
  <si>
    <t>PROGRAF 1 mg capsule rigide</t>
  </si>
  <si>
    <t>5 mg</t>
  </si>
  <si>
    <t>83116541DD</t>
  </si>
  <si>
    <t>029485048</t>
  </si>
  <si>
    <t>PROGRAF 5 mg capsule rigide</t>
  </si>
  <si>
    <t>100 mg</t>
  </si>
  <si>
    <t>59-2020</t>
  </si>
  <si>
    <t>Bayer Spa</t>
  </si>
  <si>
    <t>B02BD02</t>
  </si>
  <si>
    <t>FATTORE VIII ricombinante prodotto senza l'aggiunta di alcuna proteina esogena umana e animale in ciascuna delle fasi produttive, inclusa la formulazione finale</t>
  </si>
  <si>
    <t>POLV SOLV SOLUZ INIETT</t>
  </si>
  <si>
    <t>tutti i dosaggi</t>
  </si>
  <si>
    <t>83118714EF</t>
  </si>
  <si>
    <t>UI</t>
  </si>
  <si>
    <t>044726065</t>
  </si>
  <si>
    <t>KOVALTRY 1.000 UI</t>
  </si>
  <si>
    <t>62-2020</t>
  </si>
  <si>
    <t>ELI LILLY ITALIA S.p.A.</t>
  </si>
  <si>
    <t>H05AA02</t>
  </si>
  <si>
    <t>TERIPARATIDE</t>
  </si>
  <si>
    <t xml:space="preserve">SOLUZ INIETT SC </t>
  </si>
  <si>
    <t>20 MCG/80 MCL</t>
  </si>
  <si>
    <t xml:space="preserve">FORSTEO*20MCG/80MCL 1PENNA </t>
  </si>
  <si>
    <t>66-2020</t>
  </si>
  <si>
    <t>INCYTE BIOSCIENCES DISTRIB BV</t>
  </si>
  <si>
    <t>L01XE24</t>
  </si>
  <si>
    <t>PONATINIB</t>
  </si>
  <si>
    <t>15 mg</t>
  </si>
  <si>
    <t>83127412E2</t>
  </si>
  <si>
    <t>ICLUSIG*15MG 30CPR</t>
  </si>
  <si>
    <t>45 mg</t>
  </si>
  <si>
    <t>83127477D4</t>
  </si>
  <si>
    <t>ICLUSIG 45 MG 30CPR RIV</t>
  </si>
  <si>
    <t>B03XA01</t>
  </si>
  <si>
    <t>ERITROPOIETINA</t>
  </si>
  <si>
    <t>PREPARAZIONE INIETTABILE IN SIRINGA</t>
  </si>
  <si>
    <t>76-2020</t>
  </si>
  <si>
    <t>PFIZER SRL</t>
  </si>
  <si>
    <t>8314263ADE</t>
  </si>
  <si>
    <t>038381669</t>
  </si>
  <si>
    <t>Retacrit 8000UI/0,8 ml 1sir Protetta NT</t>
  </si>
  <si>
    <t>83142700A8</t>
  </si>
  <si>
    <t>038381707</t>
  </si>
  <si>
    <t>Retacrit 20000UI/0,5 ml 1sir Protetta NT</t>
  </si>
  <si>
    <t>831427766D</t>
  </si>
  <si>
    <t>038381760</t>
  </si>
  <si>
    <t>Retacrit 40000UI/1,0 ml 1sir Protetta NT</t>
  </si>
  <si>
    <t>77-2020</t>
  </si>
  <si>
    <t>Roche Spa</t>
  </si>
  <si>
    <t>L01XC02</t>
  </si>
  <si>
    <t>RITUXIMAB</t>
  </si>
  <si>
    <t>8314695F5C</t>
  </si>
  <si>
    <t>033315019/E</t>
  </si>
  <si>
    <t>​MabThera 100 mg concentrato per soluzione per infusione 2 flaconcini da 10 ml</t>
  </si>
  <si>
    <t>831470579F</t>
  </si>
  <si>
    <t>033315021/E</t>
  </si>
  <si>
    <t>​MabThera 500 mg concentrato per soluzione per infusione 1 flaconcino da 50 ml</t>
  </si>
  <si>
    <t>ROCHE SPA</t>
  </si>
  <si>
    <t>2.000 UI</t>
  </si>
  <si>
    <t>8314713E37</t>
  </si>
  <si>
    <t>034430304</t>
  </si>
  <si>
    <t>Neorecormon 6 SYR 2000 UI/0.3 ML 6</t>
  </si>
  <si>
    <t>78-2020</t>
  </si>
  <si>
    <t>SANDOZ SPA</t>
  </si>
  <si>
    <t>8316576F9C</t>
  </si>
  <si>
    <t>045450018</t>
  </si>
  <si>
    <t>RIXATHON*EV 100 MG 2FL 10ML 10MG/ML</t>
  </si>
  <si>
    <t>83169124E6</t>
  </si>
  <si>
    <t>045450032</t>
  </si>
  <si>
    <t>RIXATHON*EV 500 MG 1FL 50ML 10MG/ML</t>
  </si>
  <si>
    <t>82-2020</t>
  </si>
  <si>
    <t xml:space="preserve">TEVA ITALIA </t>
  </si>
  <si>
    <t>8317662FCE</t>
  </si>
  <si>
    <t>040254120</t>
  </si>
  <si>
    <t>TACNI' (tacrolimus) 60 cps rigide 1 mg</t>
  </si>
  <si>
    <t xml:space="preserve">Fabbisogno annuale A.O. S.Croce e Carle </t>
  </si>
  <si>
    <t>Fabbisogno occorrente sino al 31/03/2022 a partire da settembre 2020 (19 MESI)</t>
  </si>
  <si>
    <t>Importo complessivo sino al 31/03/2022</t>
  </si>
  <si>
    <t>098-2019</t>
  </si>
  <si>
    <t>BIOGEN ITALIA SRL</t>
  </si>
  <si>
    <t>L04AB04</t>
  </si>
  <si>
    <t>ADALIMUMAB</t>
  </si>
  <si>
    <t>SOLUZIONE INIETTABILE PEN/SIR</t>
  </si>
  <si>
    <t>40 mg</t>
  </si>
  <si>
    <t>29/02/2020 e comunque sino ad inizio esecuzione a seguito della pronuncia del T.A.R.</t>
  </si>
  <si>
    <t xml:space="preserve">81580614E8 </t>
  </si>
  <si>
    <t>045616063</t>
  </si>
  <si>
    <t>IMRALDI 40MG/0.8ML PENNE</t>
  </si>
  <si>
    <t xml:space="preserve">fino ad aggiudicazione accordo quadro </t>
  </si>
  <si>
    <t>Alexion Pharma Italy Srl Totale</t>
  </si>
  <si>
    <t>Astellas Pharma S.p.A. Totale</t>
  </si>
  <si>
    <t>Bayer Spa Totale</t>
  </si>
  <si>
    <t>BIOGEN ITALIA SRL Totale</t>
  </si>
  <si>
    <t>ELI LILLY ITALIA S.p.A. Totale</t>
  </si>
  <si>
    <t>INCYTE BIOSCIENCES DISTRIB BV Totale</t>
  </si>
  <si>
    <t>PFIZER SRL Totale</t>
  </si>
  <si>
    <t>ROCHE SPA Totale</t>
  </si>
  <si>
    <t>SANDOZ SPA Totale</t>
  </si>
  <si>
    <t>TEVA ITALIA 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</si>
</sst>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10]dd/mm/yyyy"/>
    <numFmt numFmtId="165" formatCode="[$]@"/>
    <numFmt numFmtId="166" formatCode="#,##0.00000"/>
    <numFmt numFmtId="167" formatCode="_-* #,##0.00000\ _€_-;\-* #,##0.00000\ _€_-;_-* \-?????\ _€_-;_-@_-"/>
    <numFmt numFmtId="168" formatCode="_-* #,##0.00\ _€_-;\-* #,##0.00\ _€_-;_-* \-??\ _€_-;_-@_-"/>
  </numFmts>
  <fonts count="10" x14ac:knownFonts="1">
    <font>
      <sz val="11"/>
      <color theme="1"/>
      <name val="Calibri"/>
      <family val="2"/>
      <scheme val="minor"/>
    </font>
    <font>
      <sz val="10"/>
      <name val="Calibri"/>
      <family val="2"/>
      <charset val="1"/>
    </font>
    <font>
      <sz val="10"/>
      <name val="Arial"/>
      <family val="2"/>
      <charset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rgb="FFFFCC0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>
      <alignment horizontal="left"/>
    </xf>
  </cellStyleXfs>
  <cellXfs count="49">
    <xf numFmtId="0" fontId="0" fillId="0" borderId="0" xfId="0"/>
    <xf numFmtId="49" fontId="3" fillId="3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 applyProtection="1">
      <alignment horizontal="center" vertical="center" wrapText="1"/>
    </xf>
    <xf numFmtId="165" fontId="3" fillId="3" borderId="1" xfId="0" applyNumberFormat="1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left" wrapText="1"/>
    </xf>
    <xf numFmtId="164" fontId="5" fillId="0" borderId="1" xfId="0" applyNumberFormat="1" applyFont="1" applyBorder="1"/>
    <xf numFmtId="166" fontId="3" fillId="0" borderId="1" xfId="1" applyNumberFormat="1" applyFont="1" applyBorder="1" applyAlignment="1" applyProtection="1">
      <alignment horizontal="right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7" fontId="5" fillId="0" borderId="1" xfId="1" applyNumberFormat="1" applyFont="1" applyBorder="1" applyAlignment="1">
      <alignment horizontal="right" wrapText="1"/>
    </xf>
    <xf numFmtId="168" fontId="3" fillId="0" borderId="1" xfId="1" applyNumberFormat="1" applyFont="1" applyBorder="1" applyAlignment="1" applyProtection="1">
      <alignment wrapText="1"/>
    </xf>
    <xf numFmtId="0" fontId="6" fillId="0" borderId="0" xfId="0" applyFont="1" applyBorder="1" applyAlignment="1">
      <alignment wrapText="1"/>
    </xf>
    <xf numFmtId="164" fontId="5" fillId="2" borderId="1" xfId="0" applyNumberFormat="1" applyFont="1" applyFill="1" applyBorder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3" fontId="5" fillId="0" borderId="0" xfId="0" applyNumberFormat="1" applyFont="1" applyBorder="1" applyAlignment="1">
      <alignment horizontal="left" wrapText="1"/>
    </xf>
    <xf numFmtId="164" fontId="5" fillId="0" borderId="0" xfId="0" applyNumberFormat="1" applyFont="1" applyBorder="1" applyAlignment="1">
      <alignment wrapText="1"/>
    </xf>
    <xf numFmtId="164" fontId="5" fillId="0" borderId="0" xfId="1" applyNumberFormat="1" applyFont="1" applyBorder="1" applyAlignment="1">
      <alignment horizontal="center" wrapText="1"/>
    </xf>
    <xf numFmtId="165" fontId="5" fillId="0" borderId="0" xfId="1" applyNumberFormat="1" applyFont="1" applyBorder="1" applyAlignment="1">
      <alignment horizontal="center" wrapText="1"/>
    </xf>
    <xf numFmtId="166" fontId="3" fillId="0" borderId="0" xfId="1" applyNumberFormat="1" applyFont="1" applyBorder="1" applyAlignment="1" applyProtection="1">
      <alignment horizontal="center" wrapText="1"/>
    </xf>
    <xf numFmtId="0" fontId="4" fillId="0" borderId="0" xfId="0" applyFont="1" applyBorder="1" applyAlignment="1">
      <alignment horizontal="right" wrapText="1"/>
    </xf>
    <xf numFmtId="49" fontId="7" fillId="0" borderId="0" xfId="0" applyNumberFormat="1" applyFont="1" applyBorder="1" applyAlignment="1">
      <alignment wrapText="1"/>
    </xf>
    <xf numFmtId="168" fontId="6" fillId="0" borderId="0" xfId="1" applyNumberFormat="1" applyFont="1" applyBorder="1" applyAlignment="1" applyProtection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4" fontId="8" fillId="0" borderId="0" xfId="1" applyNumberFormat="1" applyFont="1" applyBorder="1" applyAlignment="1">
      <alignment horizontal="center" wrapText="1"/>
    </xf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166" fontId="3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horizontal="center"/>
    </xf>
    <xf numFmtId="166" fontId="9" fillId="0" borderId="1" xfId="1" applyNumberFormat="1" applyFont="1" applyBorder="1" applyAlignment="1" applyProtection="1">
      <alignment horizontal="right" wrapText="1"/>
    </xf>
    <xf numFmtId="3" fontId="3" fillId="4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wrapText="1"/>
    </xf>
    <xf numFmtId="3" fontId="3" fillId="5" borderId="1" xfId="0" applyNumberFormat="1" applyFont="1" applyFill="1" applyBorder="1" applyAlignment="1">
      <alignment wrapText="1"/>
    </xf>
    <xf numFmtId="3" fontId="8" fillId="0" borderId="0" xfId="1" applyNumberFormat="1" applyFont="1" applyBorder="1" applyAlignment="1">
      <alignment horizontal="center" wrapText="1"/>
    </xf>
    <xf numFmtId="3" fontId="7" fillId="0" borderId="0" xfId="0" applyNumberFormat="1" applyFont="1"/>
    <xf numFmtId="166" fontId="8" fillId="5" borderId="1" xfId="1" applyNumberFormat="1" applyFont="1" applyFill="1" applyBorder="1" applyAlignment="1">
      <alignment horizontal="right" wrapText="1"/>
    </xf>
    <xf numFmtId="166" fontId="3" fillId="0" borderId="1" xfId="1" applyNumberFormat="1" applyFont="1" applyBorder="1" applyAlignment="1" applyProtection="1">
      <alignment horizontal="center" wrapText="1"/>
    </xf>
    <xf numFmtId="49" fontId="8" fillId="0" borderId="1" xfId="0" applyNumberFormat="1" applyFont="1" applyBorder="1" applyAlignment="1">
      <alignment horizontal="center" wrapText="1"/>
    </xf>
  </cellXfs>
  <cellStyles count="3">
    <cellStyle name="Categoria tabella pivot" xfId="2"/>
    <cellStyle name="Normale" xfId="0" builtinId="0"/>
    <cellStyle name="TableStyleLigh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R48"/>
  <sheetViews>
    <sheetView tabSelected="1" topLeftCell="H13" zoomScaleNormal="100" workbookViewId="0">
      <selection activeCell="P13" sqref="P13"/>
    </sheetView>
  </sheetViews>
  <sheetFormatPr defaultColWidth="9.1796875" defaultRowHeight="15.5" outlineLevelRow="2" x14ac:dyDescent="0.35"/>
  <cols>
    <col min="1" max="1" width="9.1796875" style="6"/>
    <col min="2" max="2" width="22.54296875" style="37" customWidth="1"/>
    <col min="3" max="3" width="6.81640625" style="6" customWidth="1"/>
    <col min="4" max="4" width="9.54296875" style="6" customWidth="1"/>
    <col min="5" max="5" width="18.1796875" style="6" customWidth="1"/>
    <col min="6" max="6" width="26.54296875" style="6" customWidth="1"/>
    <col min="7" max="7" width="12.1796875" style="6" customWidth="1"/>
    <col min="8" max="8" width="12.81640625" style="6" customWidth="1"/>
    <col min="9" max="9" width="12.54296875" style="6" customWidth="1"/>
    <col min="10" max="10" width="14.453125" style="30" customWidth="1"/>
    <col min="11" max="11" width="7.1796875" style="31" customWidth="1"/>
    <col min="12" max="12" width="11" style="31" customWidth="1"/>
    <col min="13" max="13" width="14" style="6" customWidth="1"/>
    <col min="14" max="14" width="26.54296875" style="32" customWidth="1"/>
    <col min="15" max="15" width="11.54296875" style="6" customWidth="1"/>
    <col min="16" max="16" width="14.90625" style="6" customWidth="1"/>
    <col min="17" max="17" width="11.81640625" style="45" hidden="1" customWidth="1"/>
    <col min="18" max="18" width="11.81640625" style="45" customWidth="1"/>
    <col min="19" max="19" width="28.81640625" style="34" customWidth="1"/>
    <col min="20" max="980" width="9.1796875" style="6"/>
    <col min="981" max="16384" width="9.1796875" style="7"/>
  </cols>
  <sheetData>
    <row r="1" spans="1:980" ht="124.5" customHeight="1" x14ac:dyDescent="0.3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4" t="s">
        <v>9</v>
      </c>
      <c r="K1" s="5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1" t="s">
        <v>128</v>
      </c>
      <c r="R1" s="41" t="s">
        <v>129</v>
      </c>
      <c r="S1" s="2" t="s">
        <v>130</v>
      </c>
    </row>
    <row r="2" spans="1:980" s="17" customFormat="1" ht="46.5" outlineLevel="2" x14ac:dyDescent="0.35">
      <c r="A2" s="8" t="s">
        <v>18</v>
      </c>
      <c r="B2" s="35" t="s">
        <v>19</v>
      </c>
      <c r="C2" s="8">
        <v>1</v>
      </c>
      <c r="D2" s="8" t="s">
        <v>20</v>
      </c>
      <c r="E2" s="9" t="s">
        <v>21</v>
      </c>
      <c r="F2" s="9" t="s">
        <v>22</v>
      </c>
      <c r="G2" s="10" t="s">
        <v>23</v>
      </c>
      <c r="H2" s="11">
        <v>44001</v>
      </c>
      <c r="I2" s="12" t="s">
        <v>24</v>
      </c>
      <c r="J2" s="13" t="s">
        <v>25</v>
      </c>
      <c r="K2" s="14" t="s">
        <v>16</v>
      </c>
      <c r="L2" s="13" t="s">
        <v>26</v>
      </c>
      <c r="M2" s="15">
        <v>3512.17</v>
      </c>
      <c r="N2" s="16" t="s">
        <v>27</v>
      </c>
      <c r="O2" s="11">
        <v>44001</v>
      </c>
      <c r="P2" s="12" t="s">
        <v>24</v>
      </c>
      <c r="Q2" s="42">
        <v>500</v>
      </c>
      <c r="R2" s="42">
        <f t="shared" ref="R2:R31" si="0">ROUND(Q2/12*19,-1)</f>
        <v>790</v>
      </c>
      <c r="S2" s="38">
        <f t="shared" ref="S2:S31" si="1">M2*R2</f>
        <v>2774614.3000000003</v>
      </c>
    </row>
    <row r="3" spans="1:980" s="17" customFormat="1" ht="54" customHeight="1" outlineLevel="1" x14ac:dyDescent="0.35">
      <c r="A3" s="8"/>
      <c r="B3" s="48" t="s">
        <v>142</v>
      </c>
      <c r="C3" s="8"/>
      <c r="D3" s="8"/>
      <c r="E3" s="9"/>
      <c r="F3" s="9"/>
      <c r="G3" s="10"/>
      <c r="H3" s="11"/>
      <c r="I3" s="12"/>
      <c r="J3" s="13"/>
      <c r="K3" s="14"/>
      <c r="L3" s="13"/>
      <c r="M3" s="15"/>
      <c r="N3" s="16"/>
      <c r="O3" s="11"/>
      <c r="P3" s="12"/>
      <c r="Q3" s="42"/>
      <c r="R3" s="42"/>
      <c r="S3" s="38">
        <f>SUBTOTAL(9,S2:S2)</f>
        <v>2774614.3000000003</v>
      </c>
      <c r="AKR3" s="17">
        <f>SUBTOTAL(9,AKR2:AKR2)</f>
        <v>0</v>
      </c>
    </row>
    <row r="4" spans="1:980" s="17" customFormat="1" ht="54" customHeight="1" outlineLevel="2" x14ac:dyDescent="0.35">
      <c r="A4" s="8" t="s">
        <v>30</v>
      </c>
      <c r="B4" s="35" t="s">
        <v>31</v>
      </c>
      <c r="C4" s="8">
        <v>1</v>
      </c>
      <c r="D4" s="8" t="s">
        <v>32</v>
      </c>
      <c r="E4" s="9" t="s">
        <v>33</v>
      </c>
      <c r="F4" s="9" t="s">
        <v>34</v>
      </c>
      <c r="G4" s="10" t="s">
        <v>35</v>
      </c>
      <c r="H4" s="18">
        <v>44001</v>
      </c>
      <c r="I4" s="12" t="s">
        <v>24</v>
      </c>
      <c r="J4" s="13" t="s">
        <v>36</v>
      </c>
      <c r="K4" s="14" t="s">
        <v>16</v>
      </c>
      <c r="L4" s="13" t="s">
        <v>37</v>
      </c>
      <c r="M4" s="15">
        <v>0.65803</v>
      </c>
      <c r="N4" s="16" t="s">
        <v>38</v>
      </c>
      <c r="O4" s="18">
        <v>44001</v>
      </c>
      <c r="P4" s="12" t="s">
        <v>24</v>
      </c>
      <c r="Q4" s="42">
        <v>120</v>
      </c>
      <c r="R4" s="42">
        <f t="shared" si="0"/>
        <v>190</v>
      </c>
      <c r="S4" s="38">
        <f t="shared" si="1"/>
        <v>125.0257</v>
      </c>
    </row>
    <row r="5" spans="1:980" s="17" customFormat="1" ht="54" customHeight="1" outlineLevel="2" x14ac:dyDescent="0.35">
      <c r="A5" s="8" t="s">
        <v>30</v>
      </c>
      <c r="B5" s="35" t="s">
        <v>31</v>
      </c>
      <c r="C5" s="8">
        <v>2</v>
      </c>
      <c r="D5" s="8" t="s">
        <v>32</v>
      </c>
      <c r="E5" s="9" t="s">
        <v>33</v>
      </c>
      <c r="F5" s="9" t="s">
        <v>34</v>
      </c>
      <c r="G5" s="10" t="s">
        <v>39</v>
      </c>
      <c r="H5" s="18">
        <v>44001</v>
      </c>
      <c r="I5" s="12" t="s">
        <v>24</v>
      </c>
      <c r="J5" s="13" t="s">
        <v>40</v>
      </c>
      <c r="K5" s="14" t="s">
        <v>16</v>
      </c>
      <c r="L5" s="13" t="s">
        <v>41</v>
      </c>
      <c r="M5" s="15">
        <v>1.40818</v>
      </c>
      <c r="N5" s="16" t="s">
        <v>42</v>
      </c>
      <c r="O5" s="18">
        <v>44001</v>
      </c>
      <c r="P5" s="12" t="s">
        <v>24</v>
      </c>
      <c r="Q5" s="42">
        <v>120</v>
      </c>
      <c r="R5" s="42">
        <f t="shared" si="0"/>
        <v>190</v>
      </c>
      <c r="S5" s="38">
        <f t="shared" si="1"/>
        <v>267.55419999999998</v>
      </c>
    </row>
    <row r="6" spans="1:980" s="17" customFormat="1" ht="54" customHeight="1" outlineLevel="2" x14ac:dyDescent="0.35">
      <c r="A6" s="8" t="s">
        <v>30</v>
      </c>
      <c r="B6" s="35" t="s">
        <v>31</v>
      </c>
      <c r="C6" s="8">
        <v>3</v>
      </c>
      <c r="D6" s="8" t="s">
        <v>32</v>
      </c>
      <c r="E6" s="9" t="s">
        <v>33</v>
      </c>
      <c r="F6" s="9" t="s">
        <v>34</v>
      </c>
      <c r="G6" s="10" t="s">
        <v>43</v>
      </c>
      <c r="H6" s="18">
        <v>44001</v>
      </c>
      <c r="I6" s="12" t="s">
        <v>24</v>
      </c>
      <c r="J6" s="13" t="s">
        <v>44</v>
      </c>
      <c r="K6" s="14" t="s">
        <v>16</v>
      </c>
      <c r="L6" s="13" t="s">
        <v>45</v>
      </c>
      <c r="M6" s="15">
        <v>6.5342399999999996</v>
      </c>
      <c r="N6" s="16" t="s">
        <v>46</v>
      </c>
      <c r="O6" s="18">
        <v>44001</v>
      </c>
      <c r="P6" s="12" t="s">
        <v>24</v>
      </c>
      <c r="Q6" s="42">
        <v>120</v>
      </c>
      <c r="R6" s="42">
        <f t="shared" si="0"/>
        <v>190</v>
      </c>
      <c r="S6" s="38">
        <f t="shared" si="1"/>
        <v>1241.5056</v>
      </c>
    </row>
    <row r="7" spans="1:980" s="17" customFormat="1" ht="54" customHeight="1" outlineLevel="2" x14ac:dyDescent="0.35">
      <c r="A7" s="8" t="s">
        <v>30</v>
      </c>
      <c r="B7" s="35" t="s">
        <v>31</v>
      </c>
      <c r="C7" s="8">
        <v>5</v>
      </c>
      <c r="D7" s="8" t="s">
        <v>32</v>
      </c>
      <c r="E7" s="9" t="s">
        <v>33</v>
      </c>
      <c r="F7" s="9" t="s">
        <v>28</v>
      </c>
      <c r="G7" s="10" t="s">
        <v>47</v>
      </c>
      <c r="H7" s="18">
        <v>44001</v>
      </c>
      <c r="I7" s="12" t="s">
        <v>24</v>
      </c>
      <c r="J7" s="13" t="s">
        <v>48</v>
      </c>
      <c r="K7" s="14" t="s">
        <v>16</v>
      </c>
      <c r="L7" s="13" t="s">
        <v>49</v>
      </c>
      <c r="M7" s="15">
        <v>0.65803</v>
      </c>
      <c r="N7" s="16" t="s">
        <v>50</v>
      </c>
      <c r="O7" s="18">
        <v>44001</v>
      </c>
      <c r="P7" s="12" t="s">
        <v>24</v>
      </c>
      <c r="Q7" s="42">
        <v>120</v>
      </c>
      <c r="R7" s="42">
        <f t="shared" si="0"/>
        <v>190</v>
      </c>
      <c r="S7" s="38">
        <f t="shared" si="1"/>
        <v>125.0257</v>
      </c>
    </row>
    <row r="8" spans="1:980" s="17" customFormat="1" ht="54" customHeight="1" outlineLevel="2" x14ac:dyDescent="0.35">
      <c r="A8" s="8" t="s">
        <v>30</v>
      </c>
      <c r="B8" s="35" t="s">
        <v>31</v>
      </c>
      <c r="C8" s="8">
        <v>6</v>
      </c>
      <c r="D8" s="8" t="s">
        <v>32</v>
      </c>
      <c r="E8" s="9" t="s">
        <v>33</v>
      </c>
      <c r="F8" s="9" t="s">
        <v>28</v>
      </c>
      <c r="G8" s="10" t="s">
        <v>51</v>
      </c>
      <c r="H8" s="18">
        <v>44001</v>
      </c>
      <c r="I8" s="12" t="s">
        <v>24</v>
      </c>
      <c r="J8" s="13">
        <v>8311652037</v>
      </c>
      <c r="K8" s="14" t="s">
        <v>16</v>
      </c>
      <c r="L8" s="13" t="s">
        <v>52</v>
      </c>
      <c r="M8" s="15">
        <v>1.40818</v>
      </c>
      <c r="N8" s="16" t="s">
        <v>53</v>
      </c>
      <c r="O8" s="18">
        <v>44001</v>
      </c>
      <c r="P8" s="12" t="s">
        <v>24</v>
      </c>
      <c r="Q8" s="42">
        <v>120</v>
      </c>
      <c r="R8" s="42">
        <f t="shared" si="0"/>
        <v>190</v>
      </c>
      <c r="S8" s="38">
        <f t="shared" si="1"/>
        <v>267.55419999999998</v>
      </c>
    </row>
    <row r="9" spans="1:980" s="17" customFormat="1" ht="54" customHeight="1" outlineLevel="2" x14ac:dyDescent="0.35">
      <c r="A9" s="8" t="s">
        <v>30</v>
      </c>
      <c r="B9" s="35" t="s">
        <v>31</v>
      </c>
      <c r="C9" s="8">
        <v>7</v>
      </c>
      <c r="D9" s="8" t="s">
        <v>32</v>
      </c>
      <c r="E9" s="9" t="s">
        <v>33</v>
      </c>
      <c r="F9" s="9" t="s">
        <v>28</v>
      </c>
      <c r="G9" s="10" t="s">
        <v>54</v>
      </c>
      <c r="H9" s="18">
        <v>44001</v>
      </c>
      <c r="I9" s="12" t="s">
        <v>24</v>
      </c>
      <c r="J9" s="13" t="s">
        <v>55</v>
      </c>
      <c r="K9" s="14" t="s">
        <v>16</v>
      </c>
      <c r="L9" s="13" t="s">
        <v>56</v>
      </c>
      <c r="M9" s="15">
        <v>6.5342399999999996</v>
      </c>
      <c r="N9" s="16" t="s">
        <v>57</v>
      </c>
      <c r="O9" s="18">
        <v>44001</v>
      </c>
      <c r="P9" s="12" t="s">
        <v>24</v>
      </c>
      <c r="Q9" s="42">
        <v>120</v>
      </c>
      <c r="R9" s="42">
        <f t="shared" si="0"/>
        <v>190</v>
      </c>
      <c r="S9" s="38">
        <f t="shared" si="1"/>
        <v>1241.5056</v>
      </c>
    </row>
    <row r="10" spans="1:980" s="17" customFormat="1" ht="54" customHeight="1" outlineLevel="1" x14ac:dyDescent="0.35">
      <c r="A10" s="8"/>
      <c r="B10" s="35" t="s">
        <v>143</v>
      </c>
      <c r="C10" s="8"/>
      <c r="D10" s="8"/>
      <c r="E10" s="9"/>
      <c r="F10" s="9"/>
      <c r="G10" s="10"/>
      <c r="H10" s="18"/>
      <c r="I10" s="12"/>
      <c r="J10" s="13"/>
      <c r="K10" s="14"/>
      <c r="L10" s="13"/>
      <c r="M10" s="15"/>
      <c r="N10" s="16"/>
      <c r="O10" s="18"/>
      <c r="P10" s="12"/>
      <c r="Q10" s="42"/>
      <c r="R10" s="42"/>
      <c r="S10" s="38">
        <f>SUBTOTAL(9,S4:S9)</f>
        <v>3268.1709999999998</v>
      </c>
      <c r="AKR10" s="17">
        <f>SUBTOTAL(9,AKR4:AKR9)</f>
        <v>0</v>
      </c>
    </row>
    <row r="11" spans="1:980" s="17" customFormat="1" ht="54" customHeight="1" outlineLevel="2" x14ac:dyDescent="0.35">
      <c r="A11" s="8" t="s">
        <v>59</v>
      </c>
      <c r="B11" s="35" t="s">
        <v>60</v>
      </c>
      <c r="C11" s="8">
        <v>1</v>
      </c>
      <c r="D11" s="8" t="s">
        <v>61</v>
      </c>
      <c r="E11" s="9" t="s">
        <v>62</v>
      </c>
      <c r="F11" s="9" t="s">
        <v>63</v>
      </c>
      <c r="G11" s="10" t="s">
        <v>64</v>
      </c>
      <c r="H11" s="18">
        <v>44001</v>
      </c>
      <c r="I11" s="12" t="s">
        <v>24</v>
      </c>
      <c r="J11" s="13" t="s">
        <v>65</v>
      </c>
      <c r="K11" s="14" t="s">
        <v>66</v>
      </c>
      <c r="L11" s="13" t="s">
        <v>67</v>
      </c>
      <c r="M11" s="15">
        <v>0.52800000000000002</v>
      </c>
      <c r="N11" s="16" t="s">
        <v>68</v>
      </c>
      <c r="O11" s="18">
        <v>44001</v>
      </c>
      <c r="P11" s="12" t="s">
        <v>24</v>
      </c>
      <c r="Q11" s="42">
        <f>50*1000</f>
        <v>50000</v>
      </c>
      <c r="R11" s="42">
        <f t="shared" si="0"/>
        <v>79170</v>
      </c>
      <c r="S11" s="38">
        <f t="shared" si="1"/>
        <v>41801.760000000002</v>
      </c>
    </row>
    <row r="12" spans="1:980" s="17" customFormat="1" ht="54" customHeight="1" outlineLevel="1" x14ac:dyDescent="0.35">
      <c r="A12" s="8"/>
      <c r="B12" s="35" t="s">
        <v>144</v>
      </c>
      <c r="C12" s="8"/>
      <c r="D12" s="8"/>
      <c r="E12" s="9"/>
      <c r="F12" s="9"/>
      <c r="G12" s="10"/>
      <c r="H12" s="18"/>
      <c r="I12" s="12"/>
      <c r="J12" s="13"/>
      <c r="K12" s="14"/>
      <c r="L12" s="13"/>
      <c r="M12" s="15"/>
      <c r="N12" s="16"/>
      <c r="O12" s="18"/>
      <c r="P12" s="12"/>
      <c r="Q12" s="42"/>
      <c r="R12" s="42"/>
      <c r="S12" s="38">
        <f>SUBTOTAL(9,S11:S11)</f>
        <v>41801.760000000002</v>
      </c>
      <c r="AKR12" s="17">
        <f>SUBTOTAL(9,AKR11:AKR11)</f>
        <v>0</v>
      </c>
    </row>
    <row r="13" spans="1:980" s="17" customFormat="1" ht="77" customHeight="1" outlineLevel="2" x14ac:dyDescent="0.35">
      <c r="A13" s="39" t="s">
        <v>131</v>
      </c>
      <c r="B13" s="35" t="s">
        <v>132</v>
      </c>
      <c r="C13" s="39">
        <v>1</v>
      </c>
      <c r="D13" s="39" t="s">
        <v>133</v>
      </c>
      <c r="E13" s="9" t="s">
        <v>134</v>
      </c>
      <c r="F13" s="9" t="s">
        <v>135</v>
      </c>
      <c r="G13" s="9" t="s">
        <v>136</v>
      </c>
      <c r="H13" s="9">
        <v>43843</v>
      </c>
      <c r="I13" s="9" t="s">
        <v>137</v>
      </c>
      <c r="J13" s="9" t="s">
        <v>138</v>
      </c>
      <c r="K13" s="9" t="s">
        <v>16</v>
      </c>
      <c r="L13" s="9" t="s">
        <v>139</v>
      </c>
      <c r="M13" s="40">
        <v>45</v>
      </c>
      <c r="N13" s="16" t="s">
        <v>140</v>
      </c>
      <c r="O13" s="18">
        <v>43843</v>
      </c>
      <c r="P13" s="47" t="s">
        <v>141</v>
      </c>
      <c r="Q13" s="42">
        <v>80</v>
      </c>
      <c r="R13" s="42">
        <f t="shared" si="0"/>
        <v>130</v>
      </c>
      <c r="S13" s="46">
        <f t="shared" si="1"/>
        <v>5850</v>
      </c>
    </row>
    <row r="14" spans="1:980" s="17" customFormat="1" ht="54" customHeight="1" outlineLevel="1" x14ac:dyDescent="0.35">
      <c r="A14" s="39"/>
      <c r="B14" s="35" t="s">
        <v>145</v>
      </c>
      <c r="C14" s="39"/>
      <c r="D14" s="39"/>
      <c r="E14" s="9"/>
      <c r="F14" s="9"/>
      <c r="G14" s="9"/>
      <c r="H14" s="9"/>
      <c r="I14" s="9"/>
      <c r="J14" s="9"/>
      <c r="K14" s="9"/>
      <c r="L14" s="9"/>
      <c r="M14" s="40"/>
      <c r="N14" s="16"/>
      <c r="O14" s="18"/>
      <c r="P14" s="47"/>
      <c r="Q14" s="42"/>
      <c r="R14" s="42"/>
      <c r="S14" s="46">
        <f>SUBTOTAL(9,S13:S13)</f>
        <v>5850</v>
      </c>
      <c r="AKR14" s="17">
        <f>SUBTOTAL(9,AKR13:AKR13)</f>
        <v>0</v>
      </c>
    </row>
    <row r="15" spans="1:980" s="17" customFormat="1" ht="54" customHeight="1" outlineLevel="2" x14ac:dyDescent="0.35">
      <c r="A15" s="8" t="s">
        <v>69</v>
      </c>
      <c r="B15" s="35" t="s">
        <v>70</v>
      </c>
      <c r="C15" s="8">
        <v>1</v>
      </c>
      <c r="D15" s="8" t="s">
        <v>71</v>
      </c>
      <c r="E15" s="9" t="s">
        <v>72</v>
      </c>
      <c r="F15" s="9" t="s">
        <v>73</v>
      </c>
      <c r="G15" s="10" t="s">
        <v>74</v>
      </c>
      <c r="H15" s="18">
        <v>44001</v>
      </c>
      <c r="I15" s="12" t="s">
        <v>24</v>
      </c>
      <c r="J15" s="13">
        <v>8312088801</v>
      </c>
      <c r="K15" s="14" t="s">
        <v>16</v>
      </c>
      <c r="L15" s="13">
        <v>35926017</v>
      </c>
      <c r="M15" s="15">
        <v>318.66000000000003</v>
      </c>
      <c r="N15" s="16" t="s">
        <v>75</v>
      </c>
      <c r="O15" s="18">
        <v>44001</v>
      </c>
      <c r="P15" s="12" t="s">
        <v>24</v>
      </c>
      <c r="Q15" s="42">
        <v>24</v>
      </c>
      <c r="R15" s="42">
        <f t="shared" si="0"/>
        <v>40</v>
      </c>
      <c r="S15" s="38">
        <f t="shared" si="1"/>
        <v>12746.400000000001</v>
      </c>
    </row>
    <row r="16" spans="1:980" s="17" customFormat="1" ht="54" customHeight="1" outlineLevel="1" x14ac:dyDescent="0.35">
      <c r="A16" s="8"/>
      <c r="B16" s="35" t="s">
        <v>146</v>
      </c>
      <c r="C16" s="8"/>
      <c r="D16" s="8"/>
      <c r="E16" s="9"/>
      <c r="F16" s="9"/>
      <c r="G16" s="10"/>
      <c r="H16" s="18"/>
      <c r="I16" s="12"/>
      <c r="J16" s="13"/>
      <c r="K16" s="14"/>
      <c r="L16" s="13"/>
      <c r="M16" s="15"/>
      <c r="N16" s="16"/>
      <c r="O16" s="18"/>
      <c r="P16" s="12"/>
      <c r="Q16" s="42"/>
      <c r="R16" s="42"/>
      <c r="S16" s="38">
        <f>SUBTOTAL(9,S15:S15)</f>
        <v>12746.400000000001</v>
      </c>
      <c r="AKR16" s="17">
        <f>SUBTOTAL(9,AKR15:AKR15)</f>
        <v>0</v>
      </c>
    </row>
    <row r="17" spans="1:980" s="17" customFormat="1" ht="54" customHeight="1" outlineLevel="2" x14ac:dyDescent="0.35">
      <c r="A17" s="8" t="s">
        <v>76</v>
      </c>
      <c r="B17" s="35" t="s">
        <v>77</v>
      </c>
      <c r="C17" s="8">
        <v>2</v>
      </c>
      <c r="D17" s="8" t="s">
        <v>78</v>
      </c>
      <c r="E17" s="9" t="s">
        <v>79</v>
      </c>
      <c r="F17" s="9" t="s">
        <v>28</v>
      </c>
      <c r="G17" s="10" t="s">
        <v>83</v>
      </c>
      <c r="H17" s="18">
        <v>44001</v>
      </c>
      <c r="I17" s="12" t="s">
        <v>24</v>
      </c>
      <c r="J17" s="13" t="s">
        <v>84</v>
      </c>
      <c r="K17" s="14" t="s">
        <v>16</v>
      </c>
      <c r="L17" s="13">
        <v>42853034</v>
      </c>
      <c r="M17" s="15">
        <v>107.4</v>
      </c>
      <c r="N17" s="16" t="s">
        <v>85</v>
      </c>
      <c r="O17" s="18">
        <v>44001</v>
      </c>
      <c r="P17" s="12" t="s">
        <v>24</v>
      </c>
      <c r="Q17" s="43">
        <v>540</v>
      </c>
      <c r="R17" s="42">
        <f t="shared" si="0"/>
        <v>860</v>
      </c>
      <c r="S17" s="38">
        <f t="shared" si="1"/>
        <v>92364</v>
      </c>
    </row>
    <row r="18" spans="1:980" s="17" customFormat="1" ht="54" customHeight="1" outlineLevel="2" x14ac:dyDescent="0.35">
      <c r="A18" s="8" t="s">
        <v>76</v>
      </c>
      <c r="B18" s="35" t="s">
        <v>77</v>
      </c>
      <c r="C18" s="8">
        <v>1</v>
      </c>
      <c r="D18" s="8" t="s">
        <v>78</v>
      </c>
      <c r="E18" s="9" t="s">
        <v>79</v>
      </c>
      <c r="F18" s="9" t="s">
        <v>28</v>
      </c>
      <c r="G18" s="10" t="s">
        <v>80</v>
      </c>
      <c r="H18" s="18">
        <v>44001</v>
      </c>
      <c r="I18" s="12" t="s">
        <v>24</v>
      </c>
      <c r="J18" s="13" t="s">
        <v>81</v>
      </c>
      <c r="K18" s="14" t="s">
        <v>16</v>
      </c>
      <c r="L18" s="13">
        <v>42853059</v>
      </c>
      <c r="M18" s="15">
        <v>89.498000000000005</v>
      </c>
      <c r="N18" s="16" t="s">
        <v>82</v>
      </c>
      <c r="O18" s="18">
        <v>44001</v>
      </c>
      <c r="P18" s="12" t="s">
        <v>24</v>
      </c>
      <c r="Q18" s="43">
        <v>540</v>
      </c>
      <c r="R18" s="42">
        <f t="shared" si="0"/>
        <v>860</v>
      </c>
      <c r="S18" s="38">
        <f t="shared" si="1"/>
        <v>76968.28</v>
      </c>
    </row>
    <row r="19" spans="1:980" s="17" customFormat="1" ht="54" customHeight="1" outlineLevel="1" x14ac:dyDescent="0.35">
      <c r="A19" s="8"/>
      <c r="B19" s="35" t="s">
        <v>147</v>
      </c>
      <c r="C19" s="8"/>
      <c r="D19" s="8"/>
      <c r="E19" s="9"/>
      <c r="F19" s="9"/>
      <c r="G19" s="10"/>
      <c r="H19" s="18"/>
      <c r="I19" s="12"/>
      <c r="J19" s="13"/>
      <c r="K19" s="14"/>
      <c r="L19" s="13"/>
      <c r="M19" s="15"/>
      <c r="N19" s="16"/>
      <c r="O19" s="18"/>
      <c r="P19" s="12"/>
      <c r="Q19" s="43"/>
      <c r="R19" s="42"/>
      <c r="S19" s="38">
        <f>SUBTOTAL(9,S17:S18)</f>
        <v>169332.28</v>
      </c>
      <c r="AKR19" s="17">
        <f>SUBTOTAL(9,AKR17:AKR18)</f>
        <v>0</v>
      </c>
    </row>
    <row r="20" spans="1:980" s="17" customFormat="1" ht="54" customHeight="1" outlineLevel="2" x14ac:dyDescent="0.35">
      <c r="A20" s="8" t="s">
        <v>89</v>
      </c>
      <c r="B20" s="35" t="s">
        <v>90</v>
      </c>
      <c r="C20" s="8">
        <v>6</v>
      </c>
      <c r="D20" s="8" t="s">
        <v>86</v>
      </c>
      <c r="E20" s="9" t="s">
        <v>87</v>
      </c>
      <c r="F20" s="9" t="s">
        <v>88</v>
      </c>
      <c r="G20" s="10">
        <v>20000</v>
      </c>
      <c r="H20" s="18">
        <v>44001</v>
      </c>
      <c r="I20" s="12" t="s">
        <v>24</v>
      </c>
      <c r="J20" s="13" t="s">
        <v>94</v>
      </c>
      <c r="K20" s="14" t="s">
        <v>66</v>
      </c>
      <c r="L20" s="13" t="s">
        <v>95</v>
      </c>
      <c r="M20" s="15">
        <v>9.3000000000000005E-4</v>
      </c>
      <c r="N20" s="16" t="s">
        <v>96</v>
      </c>
      <c r="O20" s="18">
        <v>44001</v>
      </c>
      <c r="P20" s="12" t="s">
        <v>24</v>
      </c>
      <c r="Q20" s="42">
        <f>2200*200</f>
        <v>440000</v>
      </c>
      <c r="R20" s="42">
        <f t="shared" si="0"/>
        <v>696670</v>
      </c>
      <c r="S20" s="38">
        <f t="shared" si="1"/>
        <v>647.90309999999999</v>
      </c>
    </row>
    <row r="21" spans="1:980" s="17" customFormat="1" ht="54" customHeight="1" outlineLevel="2" x14ac:dyDescent="0.35">
      <c r="A21" s="8" t="s">
        <v>89</v>
      </c>
      <c r="B21" s="35" t="s">
        <v>90</v>
      </c>
      <c r="C21" s="8">
        <v>7</v>
      </c>
      <c r="D21" s="8" t="s">
        <v>86</v>
      </c>
      <c r="E21" s="9" t="s">
        <v>87</v>
      </c>
      <c r="F21" s="9" t="s">
        <v>88</v>
      </c>
      <c r="G21" s="10">
        <v>40000</v>
      </c>
      <c r="H21" s="18">
        <v>44001</v>
      </c>
      <c r="I21" s="12" t="s">
        <v>24</v>
      </c>
      <c r="J21" s="13" t="s">
        <v>97</v>
      </c>
      <c r="K21" s="14" t="s">
        <v>66</v>
      </c>
      <c r="L21" s="13" t="s">
        <v>98</v>
      </c>
      <c r="M21" s="15">
        <v>9.3000000000000005E-4</v>
      </c>
      <c r="N21" s="16" t="s">
        <v>99</v>
      </c>
      <c r="O21" s="18">
        <v>44001</v>
      </c>
      <c r="P21" s="12" t="s">
        <v>24</v>
      </c>
      <c r="Q21" s="42">
        <f>300*40000</f>
        <v>12000000</v>
      </c>
      <c r="R21" s="42">
        <f t="shared" si="0"/>
        <v>19000000</v>
      </c>
      <c r="S21" s="38">
        <f t="shared" si="1"/>
        <v>17670</v>
      </c>
    </row>
    <row r="22" spans="1:980" s="17" customFormat="1" ht="54" customHeight="1" outlineLevel="2" x14ac:dyDescent="0.35">
      <c r="A22" s="8" t="s">
        <v>89</v>
      </c>
      <c r="B22" s="35" t="s">
        <v>90</v>
      </c>
      <c r="C22" s="8">
        <v>5</v>
      </c>
      <c r="D22" s="8" t="s">
        <v>86</v>
      </c>
      <c r="E22" s="9" t="s">
        <v>87</v>
      </c>
      <c r="F22" s="9" t="s">
        <v>88</v>
      </c>
      <c r="G22" s="10">
        <v>8000</v>
      </c>
      <c r="H22" s="18">
        <v>44001</v>
      </c>
      <c r="I22" s="12" t="s">
        <v>24</v>
      </c>
      <c r="J22" s="13" t="s">
        <v>91</v>
      </c>
      <c r="K22" s="14" t="s">
        <v>66</v>
      </c>
      <c r="L22" s="13" t="s">
        <v>92</v>
      </c>
      <c r="M22" s="15">
        <v>9.3000000000000005E-4</v>
      </c>
      <c r="N22" s="16" t="s">
        <v>93</v>
      </c>
      <c r="O22" s="18">
        <v>44001</v>
      </c>
      <c r="P22" s="12" t="s">
        <v>24</v>
      </c>
      <c r="Q22" s="42">
        <f>1200*8000</f>
        <v>9600000</v>
      </c>
      <c r="R22" s="42">
        <f t="shared" si="0"/>
        <v>15200000</v>
      </c>
      <c r="S22" s="38">
        <f t="shared" si="1"/>
        <v>14136</v>
      </c>
    </row>
    <row r="23" spans="1:980" s="17" customFormat="1" ht="54" customHeight="1" outlineLevel="1" x14ac:dyDescent="0.35">
      <c r="A23" s="8"/>
      <c r="B23" s="35" t="s">
        <v>148</v>
      </c>
      <c r="C23" s="8"/>
      <c r="D23" s="8"/>
      <c r="E23" s="9"/>
      <c r="F23" s="9"/>
      <c r="G23" s="10"/>
      <c r="H23" s="18"/>
      <c r="I23" s="12"/>
      <c r="J23" s="13"/>
      <c r="K23" s="14"/>
      <c r="L23" s="13"/>
      <c r="M23" s="15"/>
      <c r="N23" s="16"/>
      <c r="O23" s="18"/>
      <c r="P23" s="12"/>
      <c r="Q23" s="42"/>
      <c r="R23" s="42"/>
      <c r="S23" s="38">
        <f>SUBTOTAL(9,S20:S22)</f>
        <v>32453.9031</v>
      </c>
      <c r="AKR23" s="17">
        <f>SUBTOTAL(9,AKR20:AKR22)</f>
        <v>0</v>
      </c>
    </row>
    <row r="24" spans="1:980" s="17" customFormat="1" ht="54" customHeight="1" outlineLevel="2" x14ac:dyDescent="0.35">
      <c r="A24" s="8" t="s">
        <v>100</v>
      </c>
      <c r="B24" s="35" t="s">
        <v>110</v>
      </c>
      <c r="C24" s="8">
        <v>6</v>
      </c>
      <c r="D24" s="8" t="s">
        <v>86</v>
      </c>
      <c r="E24" s="9" t="s">
        <v>87</v>
      </c>
      <c r="F24" s="9" t="s">
        <v>17</v>
      </c>
      <c r="G24" s="10" t="s">
        <v>111</v>
      </c>
      <c r="H24" s="18">
        <v>44001</v>
      </c>
      <c r="I24" s="12" t="s">
        <v>24</v>
      </c>
      <c r="J24" s="13" t="s">
        <v>112</v>
      </c>
      <c r="K24" s="14" t="s">
        <v>16</v>
      </c>
      <c r="L24" s="13" t="s">
        <v>113</v>
      </c>
      <c r="M24" s="15">
        <v>5.6</v>
      </c>
      <c r="N24" s="16" t="s">
        <v>114</v>
      </c>
      <c r="O24" s="18">
        <v>44001</v>
      </c>
      <c r="P24" s="12" t="s">
        <v>24</v>
      </c>
      <c r="Q24" s="42">
        <v>12</v>
      </c>
      <c r="R24" s="42">
        <f t="shared" si="0"/>
        <v>20</v>
      </c>
      <c r="S24" s="38">
        <f t="shared" si="1"/>
        <v>112</v>
      </c>
    </row>
    <row r="25" spans="1:980" s="17" customFormat="1" ht="54" customHeight="1" outlineLevel="2" x14ac:dyDescent="0.35">
      <c r="A25" s="8" t="s">
        <v>100</v>
      </c>
      <c r="B25" s="35" t="s">
        <v>101</v>
      </c>
      <c r="C25" s="8">
        <v>4</v>
      </c>
      <c r="D25" s="8" t="s">
        <v>102</v>
      </c>
      <c r="E25" s="9" t="s">
        <v>103</v>
      </c>
      <c r="F25" s="9" t="s">
        <v>22</v>
      </c>
      <c r="G25" s="10" t="s">
        <v>58</v>
      </c>
      <c r="H25" s="18">
        <v>44001</v>
      </c>
      <c r="I25" s="12" t="s">
        <v>24</v>
      </c>
      <c r="J25" s="13" t="s">
        <v>104</v>
      </c>
      <c r="K25" s="14" t="s">
        <v>16</v>
      </c>
      <c r="L25" s="13" t="s">
        <v>105</v>
      </c>
      <c r="M25" s="15">
        <v>225.47499999999999</v>
      </c>
      <c r="N25" s="16" t="s">
        <v>106</v>
      </c>
      <c r="O25" s="18">
        <v>44001</v>
      </c>
      <c r="P25" s="12" t="s">
        <v>24</v>
      </c>
      <c r="Q25" s="42">
        <v>6</v>
      </c>
      <c r="R25" s="42">
        <f t="shared" si="0"/>
        <v>10</v>
      </c>
      <c r="S25" s="38">
        <f t="shared" si="1"/>
        <v>2254.75</v>
      </c>
    </row>
    <row r="26" spans="1:980" s="17" customFormat="1" ht="54" customHeight="1" outlineLevel="2" x14ac:dyDescent="0.35">
      <c r="A26" s="8" t="s">
        <v>100</v>
      </c>
      <c r="B26" s="35" t="s">
        <v>101</v>
      </c>
      <c r="C26" s="8">
        <v>5</v>
      </c>
      <c r="D26" s="8" t="s">
        <v>102</v>
      </c>
      <c r="E26" s="9" t="s">
        <v>103</v>
      </c>
      <c r="F26" s="9" t="s">
        <v>22</v>
      </c>
      <c r="G26" s="10" t="s">
        <v>29</v>
      </c>
      <c r="H26" s="18">
        <v>44001</v>
      </c>
      <c r="I26" s="12" t="s">
        <v>24</v>
      </c>
      <c r="J26" s="13" t="s">
        <v>107</v>
      </c>
      <c r="K26" s="14" t="s">
        <v>16</v>
      </c>
      <c r="L26" s="13" t="s">
        <v>108</v>
      </c>
      <c r="M26" s="15">
        <v>1127.17</v>
      </c>
      <c r="N26" s="16" t="s">
        <v>109</v>
      </c>
      <c r="O26" s="18">
        <v>44001</v>
      </c>
      <c r="P26" s="12" t="s">
        <v>24</v>
      </c>
      <c r="Q26" s="42">
        <v>5</v>
      </c>
      <c r="R26" s="42">
        <f t="shared" si="0"/>
        <v>10</v>
      </c>
      <c r="S26" s="38">
        <f t="shared" si="1"/>
        <v>11271.7</v>
      </c>
    </row>
    <row r="27" spans="1:980" s="17" customFormat="1" ht="54" customHeight="1" outlineLevel="1" x14ac:dyDescent="0.35">
      <c r="A27" s="8"/>
      <c r="B27" s="35" t="s">
        <v>149</v>
      </c>
      <c r="C27" s="8"/>
      <c r="D27" s="8"/>
      <c r="E27" s="9"/>
      <c r="F27" s="9"/>
      <c r="G27" s="10"/>
      <c r="H27" s="18"/>
      <c r="I27" s="12"/>
      <c r="J27" s="13"/>
      <c r="K27" s="14"/>
      <c r="L27" s="13"/>
      <c r="M27" s="15"/>
      <c r="N27" s="16"/>
      <c r="O27" s="18"/>
      <c r="P27" s="12"/>
      <c r="Q27" s="42"/>
      <c r="R27" s="42"/>
      <c r="S27" s="38">
        <f>SUBTOTAL(9,S24:S26)</f>
        <v>13638.45</v>
      </c>
      <c r="AKR27" s="17">
        <f>SUBTOTAL(9,AKR24:AKR26)</f>
        <v>0</v>
      </c>
    </row>
    <row r="28" spans="1:980" s="17" customFormat="1" ht="54" customHeight="1" outlineLevel="2" x14ac:dyDescent="0.35">
      <c r="A28" s="8" t="s">
        <v>115</v>
      </c>
      <c r="B28" s="35" t="s">
        <v>116</v>
      </c>
      <c r="C28" s="8">
        <v>2</v>
      </c>
      <c r="D28" s="8" t="s">
        <v>102</v>
      </c>
      <c r="E28" s="9" t="s">
        <v>103</v>
      </c>
      <c r="F28" s="9" t="s">
        <v>22</v>
      </c>
      <c r="G28" s="10" t="s">
        <v>58</v>
      </c>
      <c r="H28" s="18">
        <v>44001</v>
      </c>
      <c r="I28" s="12" t="s">
        <v>24</v>
      </c>
      <c r="J28" s="13" t="s">
        <v>117</v>
      </c>
      <c r="K28" s="14" t="s">
        <v>16</v>
      </c>
      <c r="L28" s="13" t="s">
        <v>118</v>
      </c>
      <c r="M28" s="15">
        <v>119</v>
      </c>
      <c r="N28" s="16" t="s">
        <v>119</v>
      </c>
      <c r="O28" s="18">
        <v>44001</v>
      </c>
      <c r="P28" s="12" t="s">
        <v>24</v>
      </c>
      <c r="Q28" s="43">
        <v>50</v>
      </c>
      <c r="R28" s="42">
        <f t="shared" si="0"/>
        <v>80</v>
      </c>
      <c r="S28" s="38">
        <f t="shared" si="1"/>
        <v>9520</v>
      </c>
    </row>
    <row r="29" spans="1:980" s="17" customFormat="1" ht="54" customHeight="1" outlineLevel="2" x14ac:dyDescent="0.35">
      <c r="A29" s="8" t="s">
        <v>115</v>
      </c>
      <c r="B29" s="35" t="s">
        <v>116</v>
      </c>
      <c r="C29" s="8">
        <v>3</v>
      </c>
      <c r="D29" s="8" t="s">
        <v>102</v>
      </c>
      <c r="E29" s="9" t="s">
        <v>103</v>
      </c>
      <c r="F29" s="9" t="s">
        <v>22</v>
      </c>
      <c r="G29" s="10" t="s">
        <v>29</v>
      </c>
      <c r="H29" s="18">
        <v>44001</v>
      </c>
      <c r="I29" s="12" t="s">
        <v>24</v>
      </c>
      <c r="J29" s="13" t="s">
        <v>120</v>
      </c>
      <c r="K29" s="14" t="s">
        <v>16</v>
      </c>
      <c r="L29" s="13" t="s">
        <v>121</v>
      </c>
      <c r="M29" s="15">
        <v>595</v>
      </c>
      <c r="N29" s="16" t="s">
        <v>122</v>
      </c>
      <c r="O29" s="18">
        <v>44001</v>
      </c>
      <c r="P29" s="12" t="s">
        <v>24</v>
      </c>
      <c r="Q29" s="43">
        <v>480</v>
      </c>
      <c r="R29" s="42">
        <f t="shared" si="0"/>
        <v>760</v>
      </c>
      <c r="S29" s="38">
        <f t="shared" si="1"/>
        <v>452200</v>
      </c>
    </row>
    <row r="30" spans="1:980" s="17" customFormat="1" ht="54" customHeight="1" outlineLevel="1" x14ac:dyDescent="0.35">
      <c r="A30" s="8"/>
      <c r="B30" s="35" t="s">
        <v>150</v>
      </c>
      <c r="C30" s="8"/>
      <c r="D30" s="8"/>
      <c r="E30" s="9"/>
      <c r="F30" s="9"/>
      <c r="G30" s="10"/>
      <c r="H30" s="18"/>
      <c r="I30" s="12"/>
      <c r="J30" s="13"/>
      <c r="K30" s="14"/>
      <c r="L30" s="13"/>
      <c r="M30" s="15"/>
      <c r="N30" s="16"/>
      <c r="O30" s="18"/>
      <c r="P30" s="12"/>
      <c r="Q30" s="43"/>
      <c r="R30" s="42"/>
      <c r="S30" s="38">
        <f>SUBTOTAL(9,S28:S29)</f>
        <v>461720</v>
      </c>
      <c r="AKR30" s="17">
        <f>SUBTOTAL(9,AKR28:AKR29)</f>
        <v>0</v>
      </c>
    </row>
    <row r="31" spans="1:980" ht="54" customHeight="1" outlineLevel="2" x14ac:dyDescent="0.35">
      <c r="A31" s="8" t="s">
        <v>123</v>
      </c>
      <c r="B31" s="35" t="s">
        <v>124</v>
      </c>
      <c r="C31" s="8">
        <v>2</v>
      </c>
      <c r="D31" s="8" t="s">
        <v>32</v>
      </c>
      <c r="E31" s="9" t="s">
        <v>33</v>
      </c>
      <c r="F31" s="9" t="s">
        <v>28</v>
      </c>
      <c r="G31" s="10" t="s">
        <v>51</v>
      </c>
      <c r="H31" s="18">
        <v>44001</v>
      </c>
      <c r="I31" s="12" t="s">
        <v>24</v>
      </c>
      <c r="J31" s="13" t="s">
        <v>125</v>
      </c>
      <c r="K31" s="14" t="s">
        <v>16</v>
      </c>
      <c r="L31" s="13" t="s">
        <v>126</v>
      </c>
      <c r="M31" s="15">
        <v>0.45</v>
      </c>
      <c r="N31" s="16" t="s">
        <v>127</v>
      </c>
      <c r="O31" s="18">
        <v>44001</v>
      </c>
      <c r="P31" s="12" t="s">
        <v>24</v>
      </c>
      <c r="Q31" s="42">
        <v>120</v>
      </c>
      <c r="R31" s="42">
        <f t="shared" si="0"/>
        <v>190</v>
      </c>
      <c r="S31" s="38">
        <f t="shared" si="1"/>
        <v>85.5</v>
      </c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  <c r="GG31" s="17"/>
      <c r="GH31" s="17"/>
      <c r="GI31" s="17"/>
      <c r="GJ31" s="17"/>
      <c r="GK31" s="17"/>
      <c r="GL31" s="17"/>
      <c r="GM31" s="17"/>
      <c r="GN31" s="17"/>
      <c r="GO31" s="17"/>
      <c r="GP31" s="17"/>
      <c r="GQ31" s="17"/>
      <c r="GR31" s="17"/>
      <c r="GS31" s="17"/>
      <c r="GT31" s="17"/>
      <c r="GU31" s="17"/>
      <c r="GV31" s="17"/>
      <c r="GW31" s="17"/>
      <c r="GX31" s="17"/>
      <c r="GY31" s="17"/>
      <c r="GZ31" s="17"/>
      <c r="HA31" s="17"/>
      <c r="HB31" s="17"/>
      <c r="HC31" s="17"/>
      <c r="HD31" s="17"/>
      <c r="HE31" s="17"/>
      <c r="HF31" s="29"/>
    </row>
    <row r="32" spans="1:980" ht="54" customHeight="1" outlineLevel="1" x14ac:dyDescent="0.35">
      <c r="A32" s="8"/>
      <c r="B32" s="35" t="s">
        <v>151</v>
      </c>
      <c r="C32" s="8"/>
      <c r="D32" s="8"/>
      <c r="E32" s="9"/>
      <c r="F32" s="9"/>
      <c r="G32" s="10"/>
      <c r="H32" s="18"/>
      <c r="I32" s="12"/>
      <c r="J32" s="13"/>
      <c r="K32" s="14"/>
      <c r="L32" s="13"/>
      <c r="M32" s="15"/>
      <c r="N32" s="16"/>
      <c r="O32" s="18"/>
      <c r="P32" s="12"/>
      <c r="Q32" s="42"/>
      <c r="R32" s="42"/>
      <c r="S32" s="38">
        <f>SUBTOTAL(9,S31:S31)</f>
        <v>85.5</v>
      </c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29"/>
      <c r="AKR32" s="6">
        <f>SUBTOTAL(9,AKR31:AKR31)</f>
        <v>0</v>
      </c>
    </row>
    <row r="33" spans="1:214" outlineLevel="1" x14ac:dyDescent="0.35">
      <c r="A33" s="19"/>
      <c r="B33" s="36"/>
      <c r="C33" s="19"/>
      <c r="D33" s="19"/>
      <c r="E33" s="20"/>
      <c r="F33" s="20"/>
      <c r="G33" s="21"/>
      <c r="H33" s="22"/>
      <c r="I33" s="23"/>
      <c r="J33" s="24"/>
      <c r="K33" s="23"/>
      <c r="L33" s="25"/>
      <c r="M33" s="26"/>
      <c r="N33" s="27"/>
      <c r="O33" s="28"/>
      <c r="P33" s="23"/>
      <c r="Q33" s="44"/>
      <c r="R33" s="44"/>
      <c r="S33" s="33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  <c r="FK33" s="17"/>
      <c r="FL33" s="17"/>
      <c r="FM33" s="17"/>
      <c r="FN33" s="17"/>
      <c r="FO33" s="17"/>
      <c r="FP33" s="17"/>
      <c r="FQ33" s="17"/>
      <c r="FR33" s="17"/>
      <c r="FS33" s="17"/>
      <c r="FT33" s="17"/>
      <c r="FU33" s="17"/>
      <c r="FV33" s="17"/>
      <c r="FW33" s="17"/>
      <c r="FX33" s="17"/>
      <c r="FY33" s="17"/>
      <c r="FZ33" s="17"/>
      <c r="GA33" s="17"/>
      <c r="GB33" s="17"/>
      <c r="GC33" s="17"/>
      <c r="GD33" s="17"/>
      <c r="GE33" s="17"/>
      <c r="GF33" s="17"/>
      <c r="GG33" s="17"/>
      <c r="GH33" s="17"/>
      <c r="GI33" s="17"/>
      <c r="GJ33" s="17"/>
      <c r="GK33" s="17"/>
      <c r="GL33" s="17"/>
      <c r="GM33" s="17"/>
      <c r="GN33" s="17"/>
      <c r="GO33" s="17"/>
      <c r="GP33" s="17"/>
      <c r="GQ33" s="17"/>
      <c r="GR33" s="17"/>
      <c r="GS33" s="17"/>
      <c r="GT33" s="17"/>
      <c r="GU33" s="17"/>
      <c r="GV33" s="17"/>
      <c r="GW33" s="17"/>
      <c r="GX33" s="17"/>
      <c r="GY33" s="17"/>
      <c r="GZ33" s="17"/>
      <c r="HA33" s="17"/>
      <c r="HB33" s="17"/>
      <c r="HC33" s="17"/>
      <c r="HD33" s="17"/>
      <c r="HE33" s="17"/>
      <c r="HF33" s="29"/>
    </row>
    <row r="34" spans="1:214" outlineLevel="1" x14ac:dyDescent="0.35">
      <c r="A34" s="19"/>
      <c r="B34" s="36"/>
      <c r="C34" s="19"/>
      <c r="D34" s="19"/>
      <c r="E34" s="20"/>
      <c r="F34" s="20"/>
      <c r="G34" s="21"/>
      <c r="H34" s="22"/>
      <c r="I34" s="23"/>
      <c r="J34" s="24"/>
      <c r="K34" s="23"/>
      <c r="L34" s="25"/>
      <c r="M34" s="26"/>
      <c r="N34" s="27"/>
      <c r="O34" s="28"/>
      <c r="P34" s="23"/>
      <c r="Q34" s="44"/>
      <c r="R34" s="44"/>
      <c r="S34" s="33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17"/>
      <c r="GZ34" s="17"/>
      <c r="HA34" s="17"/>
      <c r="HB34" s="17"/>
      <c r="HC34" s="17"/>
      <c r="HD34" s="17"/>
      <c r="HE34" s="17"/>
      <c r="HF34" s="29"/>
    </row>
    <row r="35" spans="1:214" outlineLevel="1" x14ac:dyDescent="0.35">
      <c r="A35" s="19"/>
      <c r="B35" s="36"/>
      <c r="C35" s="19"/>
      <c r="D35" s="19"/>
      <c r="E35" s="20"/>
      <c r="F35" s="20"/>
      <c r="G35" s="21"/>
      <c r="H35" s="22"/>
      <c r="I35" s="23"/>
      <c r="J35" s="24"/>
      <c r="K35" s="23"/>
      <c r="L35" s="25"/>
      <c r="M35" s="26"/>
      <c r="N35" s="27"/>
      <c r="O35" s="28"/>
      <c r="P35" s="23"/>
      <c r="Q35" s="44"/>
      <c r="R35" s="44"/>
      <c r="S35" s="33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29"/>
    </row>
    <row r="36" spans="1:214" outlineLevel="1" x14ac:dyDescent="0.35">
      <c r="A36" s="19"/>
      <c r="B36" s="36"/>
      <c r="C36" s="19"/>
      <c r="D36" s="19"/>
      <c r="E36" s="20"/>
      <c r="F36" s="20"/>
      <c r="G36" s="21"/>
      <c r="H36" s="22"/>
      <c r="I36" s="23"/>
      <c r="J36" s="24"/>
      <c r="K36" s="23"/>
      <c r="L36" s="25"/>
      <c r="M36" s="26"/>
      <c r="N36" s="27"/>
      <c r="O36" s="28"/>
      <c r="P36" s="23"/>
      <c r="Q36" s="44"/>
      <c r="R36" s="44"/>
      <c r="S36" s="33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17"/>
      <c r="HF36" s="29"/>
    </row>
    <row r="37" spans="1:214" outlineLevel="1" x14ac:dyDescent="0.35">
      <c r="A37" s="19"/>
      <c r="B37" s="36"/>
      <c r="C37" s="19"/>
      <c r="D37" s="19"/>
      <c r="E37" s="20"/>
      <c r="F37" s="20"/>
      <c r="G37" s="21"/>
      <c r="H37" s="22"/>
      <c r="I37" s="23"/>
      <c r="J37" s="24"/>
      <c r="K37" s="23"/>
      <c r="L37" s="25"/>
      <c r="M37" s="26"/>
      <c r="N37" s="27"/>
      <c r="O37" s="28"/>
      <c r="P37" s="23"/>
      <c r="Q37" s="44"/>
      <c r="R37" s="44"/>
      <c r="S37" s="33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7"/>
      <c r="GS37" s="17"/>
      <c r="GT37" s="17"/>
      <c r="GU37" s="17"/>
      <c r="GV37" s="17"/>
      <c r="GW37" s="17"/>
      <c r="GX37" s="17"/>
      <c r="GY37" s="17"/>
      <c r="GZ37" s="17"/>
      <c r="HA37" s="17"/>
      <c r="HB37" s="17"/>
      <c r="HC37" s="17"/>
      <c r="HD37" s="17"/>
      <c r="HE37" s="17"/>
      <c r="HF37" s="29"/>
    </row>
    <row r="38" spans="1:214" outlineLevel="1" x14ac:dyDescent="0.35">
      <c r="A38" s="19"/>
      <c r="B38" s="36"/>
      <c r="C38" s="19"/>
      <c r="D38" s="19"/>
      <c r="E38" s="20"/>
      <c r="F38" s="20"/>
      <c r="G38" s="21"/>
      <c r="H38" s="22"/>
      <c r="I38" s="23"/>
      <c r="J38" s="24"/>
      <c r="K38" s="23"/>
      <c r="L38" s="25"/>
      <c r="M38" s="26"/>
      <c r="N38" s="27"/>
      <c r="O38" s="28"/>
      <c r="P38" s="23"/>
      <c r="Q38" s="44"/>
      <c r="R38" s="44"/>
      <c r="S38" s="33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7"/>
      <c r="FN38" s="17"/>
      <c r="FO38" s="17"/>
      <c r="FP38" s="17"/>
      <c r="FQ38" s="17"/>
      <c r="FR38" s="17"/>
      <c r="FS38" s="17"/>
      <c r="FT38" s="17"/>
      <c r="FU38" s="17"/>
      <c r="FV38" s="17"/>
      <c r="FW38" s="17"/>
      <c r="FX38" s="17"/>
      <c r="FY38" s="17"/>
      <c r="FZ38" s="17"/>
      <c r="GA38" s="17"/>
      <c r="GB38" s="17"/>
      <c r="GC38" s="17"/>
      <c r="GD38" s="17"/>
      <c r="GE38" s="17"/>
      <c r="GF38" s="17"/>
      <c r="GG38" s="17"/>
      <c r="GH38" s="17"/>
      <c r="GI38" s="17"/>
      <c r="GJ38" s="17"/>
      <c r="GK38" s="17"/>
      <c r="GL38" s="17"/>
      <c r="GM38" s="17"/>
      <c r="GN38" s="17"/>
      <c r="GO38" s="17"/>
      <c r="GP38" s="17"/>
      <c r="GQ38" s="17"/>
      <c r="GR38" s="17"/>
      <c r="GS38" s="17"/>
      <c r="GT38" s="17"/>
      <c r="GU38" s="17"/>
      <c r="GV38" s="17"/>
      <c r="GW38" s="17"/>
      <c r="GX38" s="17"/>
      <c r="GY38" s="17"/>
      <c r="GZ38" s="17"/>
      <c r="HA38" s="17"/>
      <c r="HB38" s="17"/>
      <c r="HC38" s="17"/>
      <c r="HD38" s="17"/>
      <c r="HE38" s="17"/>
      <c r="HF38" s="29"/>
    </row>
    <row r="39" spans="1:214" outlineLevel="1" x14ac:dyDescent="0.35">
      <c r="A39" s="19"/>
      <c r="B39" s="36"/>
      <c r="C39" s="19"/>
      <c r="D39" s="19"/>
      <c r="E39" s="20"/>
      <c r="F39" s="20"/>
      <c r="G39" s="21"/>
      <c r="H39" s="22"/>
      <c r="I39" s="23"/>
      <c r="J39" s="24"/>
      <c r="K39" s="23"/>
      <c r="L39" s="25"/>
      <c r="M39" s="26"/>
      <c r="N39" s="27"/>
      <c r="O39" s="28"/>
      <c r="P39" s="23"/>
      <c r="Q39" s="44"/>
      <c r="R39" s="44"/>
      <c r="S39" s="33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  <c r="FK39" s="17"/>
      <c r="FL39" s="17"/>
      <c r="FM39" s="17"/>
      <c r="FN39" s="17"/>
      <c r="FO39" s="17"/>
      <c r="FP39" s="17"/>
      <c r="FQ39" s="17"/>
      <c r="FR39" s="17"/>
      <c r="FS39" s="17"/>
      <c r="FT39" s="17"/>
      <c r="FU39" s="17"/>
      <c r="FV39" s="17"/>
      <c r="FW39" s="17"/>
      <c r="FX39" s="17"/>
      <c r="FY39" s="17"/>
      <c r="FZ39" s="17"/>
      <c r="GA39" s="17"/>
      <c r="GB39" s="17"/>
      <c r="GC39" s="17"/>
      <c r="GD39" s="17"/>
      <c r="GE39" s="17"/>
      <c r="GF39" s="17"/>
      <c r="GG39" s="17"/>
      <c r="GH39" s="17"/>
      <c r="GI39" s="17"/>
      <c r="GJ39" s="17"/>
      <c r="GK39" s="17"/>
      <c r="GL39" s="17"/>
      <c r="GM39" s="17"/>
      <c r="GN39" s="17"/>
      <c r="GO39" s="17"/>
      <c r="GP39" s="17"/>
      <c r="GQ39" s="17"/>
      <c r="GR39" s="17"/>
      <c r="GS39" s="17"/>
      <c r="GT39" s="17"/>
      <c r="GU39" s="17"/>
      <c r="GV39" s="17"/>
      <c r="GW39" s="17"/>
      <c r="GX39" s="17"/>
      <c r="GY39" s="17"/>
      <c r="GZ39" s="17"/>
      <c r="HA39" s="17"/>
      <c r="HB39" s="17"/>
      <c r="HC39" s="17"/>
      <c r="HD39" s="17"/>
      <c r="HE39" s="17"/>
      <c r="HF39" s="29"/>
    </row>
    <row r="40" spans="1:214" outlineLevel="1" x14ac:dyDescent="0.35">
      <c r="A40" s="19"/>
      <c r="B40" s="36"/>
      <c r="C40" s="19"/>
      <c r="D40" s="19"/>
      <c r="E40" s="20"/>
      <c r="F40" s="20"/>
      <c r="G40" s="21"/>
      <c r="H40" s="22"/>
      <c r="I40" s="23"/>
      <c r="J40" s="24"/>
      <c r="K40" s="23"/>
      <c r="L40" s="25"/>
      <c r="M40" s="26"/>
      <c r="N40" s="27"/>
      <c r="O40" s="28"/>
      <c r="P40" s="23"/>
      <c r="Q40" s="44"/>
      <c r="R40" s="44"/>
      <c r="S40" s="33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7"/>
      <c r="FN40" s="17"/>
      <c r="FO40" s="17"/>
      <c r="FP40" s="17"/>
      <c r="FQ40" s="17"/>
      <c r="FR40" s="17"/>
      <c r="FS40" s="17"/>
      <c r="FT40" s="17"/>
      <c r="FU40" s="17"/>
      <c r="FV40" s="17"/>
      <c r="FW40" s="17"/>
      <c r="FX40" s="17"/>
      <c r="FY40" s="17"/>
      <c r="FZ40" s="17"/>
      <c r="GA40" s="17"/>
      <c r="GB40" s="17"/>
      <c r="GC40" s="17"/>
      <c r="GD40" s="17"/>
      <c r="GE40" s="17"/>
      <c r="GF40" s="17"/>
      <c r="GG40" s="17"/>
      <c r="GH40" s="17"/>
      <c r="GI40" s="17"/>
      <c r="GJ40" s="17"/>
      <c r="GK40" s="17"/>
      <c r="GL40" s="17"/>
      <c r="GM40" s="17"/>
      <c r="GN40" s="17"/>
      <c r="GO40" s="17"/>
      <c r="GP40" s="17"/>
      <c r="GQ40" s="17"/>
      <c r="GR40" s="17"/>
      <c r="GS40" s="17"/>
      <c r="GT40" s="17"/>
      <c r="GU40" s="17"/>
      <c r="GV40" s="17"/>
      <c r="GW40" s="17"/>
      <c r="GX40" s="17"/>
      <c r="GY40" s="17"/>
      <c r="GZ40" s="17"/>
      <c r="HA40" s="17"/>
      <c r="HB40" s="17"/>
      <c r="HC40" s="17"/>
      <c r="HD40" s="17"/>
      <c r="HE40" s="17"/>
      <c r="HF40" s="29"/>
    </row>
    <row r="41" spans="1:214" outlineLevel="1" x14ac:dyDescent="0.35">
      <c r="A41" s="19"/>
      <c r="B41" s="36"/>
      <c r="C41" s="19"/>
      <c r="D41" s="19"/>
      <c r="E41" s="20"/>
      <c r="F41" s="20"/>
      <c r="G41" s="21"/>
      <c r="H41" s="22"/>
      <c r="I41" s="23"/>
      <c r="J41" s="24"/>
      <c r="K41" s="23"/>
      <c r="L41" s="25"/>
      <c r="M41" s="26"/>
      <c r="N41" s="27"/>
      <c r="O41" s="28"/>
      <c r="P41" s="23"/>
      <c r="Q41" s="44"/>
      <c r="R41" s="44"/>
      <c r="S41" s="33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  <c r="FF41" s="17"/>
      <c r="FG41" s="17"/>
      <c r="FH41" s="17"/>
      <c r="FI41" s="17"/>
      <c r="FJ41" s="17"/>
      <c r="FK41" s="17"/>
      <c r="FL41" s="17"/>
      <c r="FM41" s="17"/>
      <c r="FN41" s="17"/>
      <c r="FO41" s="17"/>
      <c r="FP41" s="17"/>
      <c r="FQ41" s="17"/>
      <c r="FR41" s="17"/>
      <c r="FS41" s="17"/>
      <c r="FT41" s="17"/>
      <c r="FU41" s="17"/>
      <c r="FV41" s="17"/>
      <c r="FW41" s="17"/>
      <c r="FX41" s="17"/>
      <c r="FY41" s="17"/>
      <c r="FZ41" s="17"/>
      <c r="GA41" s="17"/>
      <c r="GB41" s="17"/>
      <c r="GC41" s="17"/>
      <c r="GD41" s="17"/>
      <c r="GE41" s="17"/>
      <c r="GF41" s="17"/>
      <c r="GG41" s="17"/>
      <c r="GH41" s="17"/>
      <c r="GI41" s="17"/>
      <c r="GJ41" s="17"/>
      <c r="GK41" s="17"/>
      <c r="GL41" s="17"/>
      <c r="GM41" s="17"/>
      <c r="GN41" s="17"/>
      <c r="GO41" s="17"/>
      <c r="GP41" s="17"/>
      <c r="GQ41" s="17"/>
      <c r="GR41" s="17"/>
      <c r="GS41" s="17"/>
      <c r="GT41" s="17"/>
      <c r="GU41" s="17"/>
      <c r="GV41" s="17"/>
      <c r="GW41" s="17"/>
      <c r="GX41" s="17"/>
      <c r="GY41" s="17"/>
      <c r="GZ41" s="17"/>
      <c r="HA41" s="17"/>
      <c r="HB41" s="17"/>
      <c r="HC41" s="17"/>
      <c r="HD41" s="17"/>
      <c r="HE41" s="17"/>
      <c r="HF41" s="29"/>
    </row>
    <row r="42" spans="1:214" outlineLevel="1" x14ac:dyDescent="0.35">
      <c r="A42" s="19"/>
      <c r="B42" s="36"/>
      <c r="C42" s="19"/>
      <c r="D42" s="19"/>
      <c r="E42" s="20"/>
      <c r="F42" s="20"/>
      <c r="G42" s="21"/>
      <c r="H42" s="22"/>
      <c r="I42" s="23"/>
      <c r="J42" s="24"/>
      <c r="K42" s="23"/>
      <c r="L42" s="25"/>
      <c r="M42" s="26"/>
      <c r="N42" s="27"/>
      <c r="O42" s="28"/>
      <c r="P42" s="23"/>
      <c r="Q42" s="44"/>
      <c r="R42" s="44"/>
      <c r="S42" s="33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  <c r="FF42" s="17"/>
      <c r="FG42" s="17"/>
      <c r="FH42" s="17"/>
      <c r="FI42" s="17"/>
      <c r="FJ42" s="17"/>
      <c r="FK42" s="17"/>
      <c r="FL42" s="17"/>
      <c r="FM42" s="17"/>
      <c r="FN42" s="17"/>
      <c r="FO42" s="17"/>
      <c r="FP42" s="17"/>
      <c r="FQ42" s="17"/>
      <c r="FR42" s="17"/>
      <c r="FS42" s="17"/>
      <c r="FT42" s="17"/>
      <c r="FU42" s="17"/>
      <c r="FV42" s="17"/>
      <c r="FW42" s="17"/>
      <c r="FX42" s="17"/>
      <c r="FY42" s="17"/>
      <c r="FZ42" s="17"/>
      <c r="GA42" s="17"/>
      <c r="GB42" s="17"/>
      <c r="GC42" s="17"/>
      <c r="GD42" s="17"/>
      <c r="GE42" s="17"/>
      <c r="GF42" s="17"/>
      <c r="GG42" s="17"/>
      <c r="GH42" s="17"/>
      <c r="GI42" s="17"/>
      <c r="GJ42" s="17"/>
      <c r="GK42" s="17"/>
      <c r="GL42" s="17"/>
      <c r="GM42" s="17"/>
      <c r="GN42" s="17"/>
      <c r="GO42" s="17"/>
      <c r="GP42" s="17"/>
      <c r="GQ42" s="17"/>
      <c r="GR42" s="17"/>
      <c r="GS42" s="17"/>
      <c r="GT42" s="17"/>
      <c r="GU42" s="17"/>
      <c r="GV42" s="17"/>
      <c r="GW42" s="17"/>
      <c r="GX42" s="17"/>
      <c r="GY42" s="17"/>
      <c r="GZ42" s="17"/>
      <c r="HA42" s="17"/>
      <c r="HB42" s="17"/>
      <c r="HC42" s="17"/>
      <c r="HD42" s="17"/>
      <c r="HE42" s="17"/>
      <c r="HF42" s="29"/>
    </row>
    <row r="43" spans="1:214" outlineLevel="1" x14ac:dyDescent="0.35">
      <c r="A43" s="19"/>
      <c r="B43" s="36"/>
      <c r="C43" s="19"/>
      <c r="D43" s="19"/>
      <c r="E43" s="20"/>
      <c r="F43" s="20"/>
      <c r="G43" s="21"/>
      <c r="H43" s="22"/>
      <c r="I43" s="23"/>
      <c r="J43" s="24"/>
      <c r="K43" s="23"/>
      <c r="L43" s="25"/>
      <c r="M43" s="26"/>
      <c r="N43" s="27"/>
      <c r="O43" s="28"/>
      <c r="P43" s="23"/>
      <c r="Q43" s="44"/>
      <c r="R43" s="44"/>
      <c r="S43" s="33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7"/>
      <c r="FL43" s="17"/>
      <c r="FM43" s="17"/>
      <c r="FN43" s="17"/>
      <c r="FO43" s="17"/>
      <c r="FP43" s="17"/>
      <c r="FQ43" s="17"/>
      <c r="FR43" s="17"/>
      <c r="FS43" s="17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7"/>
      <c r="GS43" s="17"/>
      <c r="GT43" s="17"/>
      <c r="GU43" s="17"/>
      <c r="GV43" s="17"/>
      <c r="GW43" s="17"/>
      <c r="GX43" s="17"/>
      <c r="GY43" s="17"/>
      <c r="GZ43" s="17"/>
      <c r="HA43" s="17"/>
      <c r="HB43" s="17"/>
      <c r="HC43" s="17"/>
      <c r="HD43" s="17"/>
      <c r="HE43" s="17"/>
      <c r="HF43" s="29"/>
    </row>
    <row r="44" spans="1:214" outlineLevel="1" x14ac:dyDescent="0.35">
      <c r="A44" s="19"/>
      <c r="B44" s="36"/>
      <c r="C44" s="19"/>
      <c r="D44" s="19"/>
      <c r="E44" s="20"/>
      <c r="F44" s="20"/>
      <c r="G44" s="21"/>
      <c r="H44" s="22"/>
      <c r="I44" s="23"/>
      <c r="J44" s="24"/>
      <c r="K44" s="23"/>
      <c r="L44" s="25"/>
      <c r="M44" s="26"/>
      <c r="N44" s="27"/>
      <c r="O44" s="28"/>
      <c r="P44" s="23"/>
      <c r="Q44" s="44"/>
      <c r="R44" s="44"/>
      <c r="S44" s="33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  <c r="HA44" s="17"/>
      <c r="HB44" s="17"/>
      <c r="HC44" s="17"/>
      <c r="HD44" s="17"/>
      <c r="HE44" s="17"/>
      <c r="HF44" s="29"/>
    </row>
    <row r="45" spans="1:214" outlineLevel="1" x14ac:dyDescent="0.35">
      <c r="A45" s="19"/>
      <c r="B45" s="36"/>
      <c r="C45" s="19"/>
      <c r="D45" s="19"/>
      <c r="E45" s="20"/>
      <c r="F45" s="20"/>
      <c r="G45" s="21"/>
      <c r="H45" s="22"/>
      <c r="I45" s="23"/>
      <c r="J45" s="24"/>
      <c r="K45" s="23"/>
      <c r="L45" s="25"/>
      <c r="M45" s="26"/>
      <c r="N45" s="27"/>
      <c r="O45" s="28"/>
      <c r="P45" s="23"/>
      <c r="Q45" s="44"/>
      <c r="R45" s="44"/>
      <c r="S45" s="33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  <c r="FK45" s="17"/>
      <c r="FL45" s="17"/>
      <c r="FM45" s="17"/>
      <c r="FN45" s="17"/>
      <c r="FO45" s="17"/>
      <c r="FP45" s="17"/>
      <c r="FQ45" s="17"/>
      <c r="FR45" s="17"/>
      <c r="FS45" s="17"/>
      <c r="FT45" s="17"/>
      <c r="FU45" s="17"/>
      <c r="FV45" s="17"/>
      <c r="FW45" s="17"/>
      <c r="FX45" s="17"/>
      <c r="FY45" s="17"/>
      <c r="FZ45" s="17"/>
      <c r="GA45" s="17"/>
      <c r="GB45" s="17"/>
      <c r="GC45" s="17"/>
      <c r="GD45" s="17"/>
      <c r="GE45" s="17"/>
      <c r="GF45" s="17"/>
      <c r="GG45" s="17"/>
      <c r="GH45" s="17"/>
      <c r="GI45" s="17"/>
      <c r="GJ45" s="17"/>
      <c r="GK45" s="17"/>
      <c r="GL45" s="17"/>
      <c r="GM45" s="17"/>
      <c r="GN45" s="17"/>
      <c r="GO45" s="17"/>
      <c r="GP45" s="17"/>
      <c r="GQ45" s="17"/>
      <c r="GR45" s="17"/>
      <c r="GS45" s="17"/>
      <c r="GT45" s="17"/>
      <c r="GU45" s="17"/>
      <c r="GV45" s="17"/>
      <c r="GW45" s="17"/>
      <c r="GX45" s="17"/>
      <c r="GY45" s="17"/>
      <c r="GZ45" s="17"/>
      <c r="HA45" s="17"/>
      <c r="HB45" s="17"/>
      <c r="HC45" s="17"/>
      <c r="HD45" s="17"/>
      <c r="HE45" s="17"/>
      <c r="HF45" s="29"/>
    </row>
    <row r="46" spans="1:214" outlineLevel="1" x14ac:dyDescent="0.35">
      <c r="A46" s="19"/>
      <c r="B46" s="36"/>
      <c r="C46" s="19"/>
      <c r="D46" s="19"/>
      <c r="E46" s="20"/>
      <c r="F46" s="20"/>
      <c r="G46" s="21"/>
      <c r="H46" s="22"/>
      <c r="I46" s="23"/>
      <c r="J46" s="24"/>
      <c r="K46" s="23"/>
      <c r="L46" s="25"/>
      <c r="M46" s="26"/>
      <c r="N46" s="27"/>
      <c r="O46" s="28"/>
      <c r="P46" s="23"/>
      <c r="Q46" s="44"/>
      <c r="R46" s="44"/>
      <c r="S46" s="33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  <c r="FK46" s="17"/>
      <c r="FL46" s="17"/>
      <c r="FM46" s="17"/>
      <c r="FN46" s="17"/>
      <c r="FO46" s="17"/>
      <c r="FP46" s="17"/>
      <c r="FQ46" s="17"/>
      <c r="FR46" s="17"/>
      <c r="FS46" s="17"/>
      <c r="FT46" s="17"/>
      <c r="FU46" s="17"/>
      <c r="FV46" s="17"/>
      <c r="FW46" s="17"/>
      <c r="FX46" s="17"/>
      <c r="FY46" s="17"/>
      <c r="FZ46" s="17"/>
      <c r="GA46" s="17"/>
      <c r="GB46" s="17"/>
      <c r="GC46" s="17"/>
      <c r="GD46" s="17"/>
      <c r="GE46" s="17"/>
      <c r="GF46" s="17"/>
      <c r="GG46" s="17"/>
      <c r="GH46" s="17"/>
      <c r="GI46" s="17"/>
      <c r="GJ46" s="17"/>
      <c r="GK46" s="17"/>
      <c r="GL46" s="17"/>
      <c r="GM46" s="17"/>
      <c r="GN46" s="17"/>
      <c r="GO46" s="17"/>
      <c r="GP46" s="17"/>
      <c r="GQ46" s="17"/>
      <c r="GR46" s="17"/>
      <c r="GS46" s="17"/>
      <c r="GT46" s="17"/>
      <c r="GU46" s="17"/>
      <c r="GV46" s="17"/>
      <c r="GW46" s="17"/>
      <c r="GX46" s="17"/>
      <c r="GY46" s="17"/>
      <c r="GZ46" s="17"/>
      <c r="HA46" s="17"/>
      <c r="HB46" s="17"/>
      <c r="HC46" s="17"/>
      <c r="HD46" s="17"/>
      <c r="HE46" s="17"/>
      <c r="HF46" s="29"/>
    </row>
    <row r="47" spans="1:214" outlineLevel="1" x14ac:dyDescent="0.35">
      <c r="A47" s="19"/>
      <c r="B47" s="36"/>
      <c r="C47" s="19"/>
      <c r="D47" s="19"/>
      <c r="E47" s="20"/>
      <c r="F47" s="20"/>
      <c r="G47" s="21"/>
      <c r="H47" s="22"/>
      <c r="I47" s="23"/>
      <c r="J47" s="24"/>
      <c r="K47" s="23"/>
      <c r="L47" s="25"/>
      <c r="M47" s="26"/>
      <c r="N47" s="27"/>
      <c r="O47" s="28"/>
      <c r="P47" s="23"/>
      <c r="Q47" s="44"/>
      <c r="R47" s="44"/>
      <c r="S47" s="33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7"/>
      <c r="FO47" s="17"/>
      <c r="FP47" s="17"/>
      <c r="FQ47" s="17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7"/>
      <c r="GL47" s="17"/>
      <c r="GM47" s="17"/>
      <c r="GN47" s="17"/>
      <c r="GO47" s="17"/>
      <c r="GP47" s="17"/>
      <c r="GQ47" s="17"/>
      <c r="GR47" s="17"/>
      <c r="GS47" s="17"/>
      <c r="GT47" s="17"/>
      <c r="GU47" s="17"/>
      <c r="GV47" s="17"/>
      <c r="GW47" s="17"/>
      <c r="GX47" s="17"/>
      <c r="GY47" s="17"/>
      <c r="GZ47" s="17"/>
      <c r="HA47" s="17"/>
      <c r="HB47" s="17"/>
      <c r="HC47" s="17"/>
      <c r="HD47" s="17"/>
      <c r="HE47" s="17"/>
      <c r="HF47" s="29"/>
    </row>
    <row r="48" spans="1:214" outlineLevel="1" x14ac:dyDescent="0.35">
      <c r="A48" s="19"/>
      <c r="B48" s="36"/>
      <c r="C48" s="19"/>
      <c r="D48" s="19"/>
      <c r="E48" s="20"/>
      <c r="F48" s="20"/>
      <c r="G48" s="21"/>
      <c r="H48" s="22"/>
      <c r="I48" s="23"/>
      <c r="J48" s="24"/>
      <c r="K48" s="23"/>
      <c r="L48" s="25"/>
      <c r="M48" s="26"/>
      <c r="N48" s="27"/>
      <c r="O48" s="28"/>
      <c r="P48" s="23"/>
      <c r="Q48" s="44"/>
      <c r="R48" s="44"/>
      <c r="S48" s="33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  <c r="FF48" s="17"/>
      <c r="FG48" s="17"/>
      <c r="FH48" s="17"/>
      <c r="FI48" s="17"/>
      <c r="FJ48" s="17"/>
      <c r="FK48" s="17"/>
      <c r="FL48" s="17"/>
      <c r="FM48" s="17"/>
      <c r="FN48" s="17"/>
      <c r="FO48" s="17"/>
      <c r="FP48" s="17"/>
      <c r="FQ48" s="17"/>
      <c r="FR48" s="17"/>
      <c r="FS48" s="17"/>
      <c r="FT48" s="17"/>
      <c r="FU48" s="17"/>
      <c r="FV48" s="17"/>
      <c r="FW48" s="17"/>
      <c r="FX48" s="17"/>
      <c r="FY48" s="17"/>
      <c r="FZ48" s="17"/>
      <c r="GA48" s="17"/>
      <c r="GB48" s="17"/>
      <c r="GC48" s="17"/>
      <c r="GD48" s="17"/>
      <c r="GE48" s="17"/>
      <c r="GF48" s="17"/>
      <c r="GG48" s="17"/>
      <c r="GH48" s="17"/>
      <c r="GI48" s="17"/>
      <c r="GJ48" s="17"/>
      <c r="GK48" s="17"/>
      <c r="GL48" s="17"/>
      <c r="GM48" s="17"/>
      <c r="GN48" s="17"/>
      <c r="GO48" s="17"/>
      <c r="GP48" s="17"/>
      <c r="GQ48" s="17"/>
      <c r="GR48" s="17"/>
      <c r="GS48" s="17"/>
      <c r="GT48" s="17"/>
      <c r="GU48" s="17"/>
      <c r="GV48" s="17"/>
      <c r="GW48" s="17"/>
      <c r="GX48" s="17"/>
      <c r="GY48" s="17"/>
      <c r="GZ48" s="17"/>
      <c r="HA48" s="17"/>
      <c r="HB48" s="17"/>
      <c r="HC48" s="17"/>
      <c r="HD48" s="17"/>
      <c r="HE48" s="17"/>
      <c r="HF48" s="29"/>
    </row>
  </sheetData>
  <autoFilter ref="A1:S29"/>
  <sortState ref="A2:T22">
    <sortCondition ref="B2:B22"/>
    <sortCondition ref="E2:E22"/>
    <sortCondition ref="N2:N22"/>
  </sortState>
  <pageMargins left="0.70866141732283472" right="0.70866141732283472" top="0.74803149606299213" bottom="0.74803149606299213" header="0.31496062992125984" footer="0.31496062992125984"/>
  <pageSetup paperSize="8" scale="69" fitToHeight="0" orientation="landscape" r:id="rId1"/>
  <headerFooter>
    <oddHeader>&amp;L&amp;"-,Grassetto"&amp;12Procedure Negoziate 2020</oddHeader>
    <oddFooter>&amp;L&amp;P di &amp;N</oddFooter>
  </headerFooter>
  <colBreaks count="1" manualBreakCount="1">
    <brk id="577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Infante Lucia</dc:creator>
  <cp:lastModifiedBy>Brizio Domenica</cp:lastModifiedBy>
  <cp:lastPrinted>2021-05-07T14:04:52Z</cp:lastPrinted>
  <dcterms:created xsi:type="dcterms:W3CDTF">2020-07-08T13:13:08Z</dcterms:created>
  <dcterms:modified xsi:type="dcterms:W3CDTF">2021-05-07T14:09:31Z</dcterms:modified>
</cp:coreProperties>
</file>